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eleneč\rozpočty\"/>
    </mc:Choice>
  </mc:AlternateContent>
  <bookViews>
    <workbookView xWindow="0" yWindow="0" windowWidth="20490" windowHeight="775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J361" i="1" l="1"/>
  <c r="I361" i="1"/>
  <c r="H361" i="1"/>
  <c r="G361" i="1"/>
  <c r="F361" i="1"/>
  <c r="J159" i="1"/>
  <c r="I159" i="1"/>
  <c r="H159" i="1"/>
  <c r="G159" i="1"/>
  <c r="F159" i="1"/>
  <c r="D159" i="1"/>
  <c r="D582" i="1"/>
  <c r="J421" i="1" l="1"/>
  <c r="I421" i="1"/>
  <c r="H421" i="1"/>
  <c r="G421" i="1"/>
  <c r="F421" i="1"/>
  <c r="J416" i="1" l="1"/>
  <c r="J423" i="1" s="1"/>
  <c r="I416" i="1"/>
  <c r="I423" i="1" s="1"/>
  <c r="H416" i="1"/>
  <c r="H423" i="1" s="1"/>
  <c r="J605" i="1" l="1"/>
  <c r="I605" i="1"/>
  <c r="H605" i="1"/>
  <c r="G605" i="1"/>
  <c r="D605" i="1"/>
  <c r="F605" i="1"/>
  <c r="G598" i="1"/>
  <c r="G606" i="1" s="1"/>
  <c r="H598" i="1"/>
  <c r="H606" i="1" s="1"/>
  <c r="H593" i="1"/>
  <c r="G593" i="1"/>
  <c r="H589" i="1"/>
  <c r="H607" i="1" s="1"/>
  <c r="G589" i="1"/>
  <c r="G607" i="1" s="1"/>
  <c r="J582" i="1"/>
  <c r="H582" i="1"/>
  <c r="G582" i="1"/>
  <c r="H565" i="1"/>
  <c r="G565" i="1"/>
  <c r="H560" i="1"/>
  <c r="G560" i="1"/>
  <c r="H551" i="1"/>
  <c r="G551" i="1"/>
  <c r="H543" i="1"/>
  <c r="G543" i="1"/>
  <c r="H522" i="1"/>
  <c r="G522" i="1"/>
  <c r="H511" i="1"/>
  <c r="H544" i="1" s="1"/>
  <c r="G511" i="1"/>
  <c r="G544" i="1" s="1"/>
  <c r="H501" i="1"/>
  <c r="G501" i="1"/>
  <c r="H422" i="1"/>
  <c r="G416" i="1"/>
  <c r="G422" i="1" s="1"/>
  <c r="F416" i="1"/>
  <c r="F422" i="1" s="1"/>
  <c r="F423" i="1" s="1"/>
  <c r="H494" i="1"/>
  <c r="G494" i="1"/>
  <c r="H491" i="1"/>
  <c r="G491" i="1"/>
  <c r="H455" i="1"/>
  <c r="G455" i="1"/>
  <c r="H316" i="1"/>
  <c r="G316" i="1"/>
  <c r="H309" i="1"/>
  <c r="G309" i="1"/>
  <c r="H299" i="1"/>
  <c r="G299" i="1"/>
  <c r="H274" i="1"/>
  <c r="H301" i="1" s="1"/>
  <c r="G274" i="1"/>
  <c r="G301" i="1" s="1"/>
  <c r="H262" i="1"/>
  <c r="G262" i="1"/>
  <c r="H256" i="1"/>
  <c r="H263" i="1" s="1"/>
  <c r="G256" i="1"/>
  <c r="G263" i="1" s="1"/>
  <c r="H246" i="1"/>
  <c r="G246" i="1"/>
  <c r="H233" i="1"/>
  <c r="G233" i="1"/>
  <c r="H229" i="1"/>
  <c r="G229" i="1"/>
  <c r="H213" i="1"/>
  <c r="G213" i="1"/>
  <c r="H209" i="1"/>
  <c r="G209" i="1"/>
  <c r="H206" i="1"/>
  <c r="G206" i="1"/>
  <c r="G247" i="1" s="1"/>
  <c r="H182" i="1"/>
  <c r="H189" i="1" s="1"/>
  <c r="H193" i="1" s="1"/>
  <c r="G182" i="1"/>
  <c r="G189" i="1" s="1"/>
  <c r="G193" i="1" s="1"/>
  <c r="H168" i="1"/>
  <c r="G168" i="1"/>
  <c r="H165" i="1"/>
  <c r="H104" i="1" s="1"/>
  <c r="G165" i="1"/>
  <c r="H15" i="1"/>
  <c r="H49" i="1"/>
  <c r="H61" i="1"/>
  <c r="H65" i="1"/>
  <c r="G65" i="1"/>
  <c r="H68" i="1"/>
  <c r="G68" i="1"/>
  <c r="H73" i="1"/>
  <c r="H76" i="1"/>
  <c r="H80" i="1"/>
  <c r="H83" i="1"/>
  <c r="H87" i="1"/>
  <c r="G87" i="1"/>
  <c r="G83" i="1"/>
  <c r="G80" i="1"/>
  <c r="G76" i="1"/>
  <c r="G73" i="1"/>
  <c r="G61" i="1"/>
  <c r="G49" i="1"/>
  <c r="G15" i="1"/>
  <c r="I582" i="1"/>
  <c r="F582" i="1"/>
  <c r="F494" i="1"/>
  <c r="F206" i="1"/>
  <c r="F606" i="1"/>
  <c r="F593" i="1"/>
  <c r="F589" i="1"/>
  <c r="F607" i="1" s="1"/>
  <c r="F565" i="1"/>
  <c r="F560" i="1"/>
  <c r="F551" i="1"/>
  <c r="F543" i="1"/>
  <c r="F522" i="1"/>
  <c r="F511" i="1"/>
  <c r="F501" i="1"/>
  <c r="F491" i="1"/>
  <c r="F455" i="1"/>
  <c r="F316" i="1"/>
  <c r="F309" i="1"/>
  <c r="F299" i="1"/>
  <c r="F274" i="1"/>
  <c r="F262" i="1"/>
  <c r="F256" i="1"/>
  <c r="F246" i="1"/>
  <c r="F233" i="1"/>
  <c r="F229" i="1"/>
  <c r="F213" i="1"/>
  <c r="F209" i="1"/>
  <c r="F182" i="1"/>
  <c r="F189" i="1" s="1"/>
  <c r="F193" i="1" s="1"/>
  <c r="F168" i="1"/>
  <c r="F165" i="1"/>
  <c r="F87" i="1"/>
  <c r="F83" i="1"/>
  <c r="F80" i="1"/>
  <c r="F76" i="1"/>
  <c r="F73" i="1"/>
  <c r="F68" i="1"/>
  <c r="F61" i="1"/>
  <c r="F49" i="1"/>
  <c r="F15" i="1"/>
  <c r="J491" i="1"/>
  <c r="I491" i="1"/>
  <c r="J455" i="1"/>
  <c r="I455" i="1"/>
  <c r="J422" i="1"/>
  <c r="I49" i="1"/>
  <c r="J49" i="1"/>
  <c r="E416" i="1"/>
  <c r="D416" i="1"/>
  <c r="J246" i="1"/>
  <c r="I246" i="1"/>
  <c r="E246" i="1"/>
  <c r="D246" i="1"/>
  <c r="J316" i="1"/>
  <c r="I316" i="1"/>
  <c r="E316" i="1"/>
  <c r="D316" i="1"/>
  <c r="J61" i="1"/>
  <c r="I61" i="1"/>
  <c r="E61" i="1"/>
  <c r="D61" i="1"/>
  <c r="G195" i="1" l="1"/>
  <c r="H247" i="1"/>
  <c r="H495" i="1"/>
  <c r="H590" i="1"/>
  <c r="H594" i="1" s="1"/>
  <c r="H69" i="1"/>
  <c r="H3" i="1"/>
  <c r="G590" i="1"/>
  <c r="G594" i="1" s="1"/>
  <c r="G3" i="1"/>
  <c r="G62" i="1"/>
  <c r="H105" i="1"/>
  <c r="H195" i="1"/>
  <c r="G423" i="1"/>
  <c r="G495" i="1" s="1"/>
  <c r="H62" i="1"/>
  <c r="G69" i="1"/>
  <c r="F62" i="1"/>
  <c r="F3" i="1"/>
  <c r="F590" i="1"/>
  <c r="F594" i="1" s="1"/>
  <c r="F544" i="1"/>
  <c r="F104" i="1" s="1"/>
  <c r="F495" i="1"/>
  <c r="F301" i="1"/>
  <c r="F263" i="1"/>
  <c r="F247" i="1"/>
  <c r="F195" i="1"/>
  <c r="F69" i="1"/>
  <c r="I422" i="1"/>
  <c r="J598" i="1"/>
  <c r="J606" i="1" s="1"/>
  <c r="I598" i="1"/>
  <c r="I606" i="1" s="1"/>
  <c r="J593" i="1"/>
  <c r="I593" i="1"/>
  <c r="J589" i="1"/>
  <c r="J607" i="1" s="1"/>
  <c r="I589" i="1"/>
  <c r="I607" i="1" s="1"/>
  <c r="E589" i="1"/>
  <c r="D589" i="1"/>
  <c r="E582" i="1"/>
  <c r="J565" i="1"/>
  <c r="I565" i="1"/>
  <c r="J560" i="1"/>
  <c r="I560" i="1"/>
  <c r="J551" i="1"/>
  <c r="I551" i="1"/>
  <c r="J543" i="1"/>
  <c r="I543" i="1"/>
  <c r="E421" i="1"/>
  <c r="D421" i="1"/>
  <c r="J522" i="1"/>
  <c r="I522" i="1"/>
  <c r="J511" i="1"/>
  <c r="I511" i="1"/>
  <c r="J501" i="1"/>
  <c r="I501" i="1"/>
  <c r="J494" i="1"/>
  <c r="I494" i="1"/>
  <c r="E422" i="1"/>
  <c r="D422" i="1"/>
  <c r="J309" i="1"/>
  <c r="I309" i="1"/>
  <c r="J299" i="1"/>
  <c r="I299" i="1"/>
  <c r="E299" i="1"/>
  <c r="D299" i="1"/>
  <c r="J274" i="1"/>
  <c r="I274" i="1"/>
  <c r="J262" i="1"/>
  <c r="I262" i="1"/>
  <c r="J256" i="1"/>
  <c r="I256" i="1"/>
  <c r="J233" i="1"/>
  <c r="I233" i="1"/>
  <c r="J229" i="1"/>
  <c r="I229" i="1"/>
  <c r="J213" i="1"/>
  <c r="I213" i="1"/>
  <c r="J209" i="1"/>
  <c r="I209" i="1"/>
  <c r="J206" i="1"/>
  <c r="I206" i="1"/>
  <c r="J182" i="1"/>
  <c r="J189" i="1" s="1"/>
  <c r="J193" i="1" s="1"/>
  <c r="I182" i="1"/>
  <c r="I189" i="1" s="1"/>
  <c r="I193" i="1" s="1"/>
  <c r="E182" i="1"/>
  <c r="E189" i="1" s="1"/>
  <c r="E193" i="1" s="1"/>
  <c r="D182" i="1"/>
  <c r="D189" i="1" s="1"/>
  <c r="D193" i="1" s="1"/>
  <c r="J168" i="1"/>
  <c r="I168" i="1"/>
  <c r="J165" i="1"/>
  <c r="I165" i="1"/>
  <c r="J80" i="1"/>
  <c r="I80" i="1"/>
  <c r="J76" i="1"/>
  <c r="I76" i="1"/>
  <c r="J73" i="1"/>
  <c r="I73" i="1"/>
  <c r="J83" i="1"/>
  <c r="I83" i="1"/>
  <c r="E83" i="1"/>
  <c r="D83" i="1"/>
  <c r="J87" i="1"/>
  <c r="I87" i="1"/>
  <c r="E87" i="1"/>
  <c r="D87" i="1"/>
  <c r="J68" i="1"/>
  <c r="I68" i="1"/>
  <c r="J65" i="1"/>
  <c r="I65" i="1"/>
  <c r="J15" i="1"/>
  <c r="J62" i="1" s="1"/>
  <c r="I15" i="1"/>
  <c r="E605" i="1"/>
  <c r="E598" i="1"/>
  <c r="D598" i="1"/>
  <c r="E593" i="1"/>
  <c r="D593" i="1"/>
  <c r="E565" i="1"/>
  <c r="D565" i="1"/>
  <c r="E560" i="1"/>
  <c r="D560" i="1"/>
  <c r="E551" i="1"/>
  <c r="D551" i="1"/>
  <c r="E543" i="1"/>
  <c r="D543" i="1"/>
  <c r="E522" i="1"/>
  <c r="D522" i="1"/>
  <c r="E511" i="1"/>
  <c r="D511" i="1"/>
  <c r="E501" i="1"/>
  <c r="D501" i="1"/>
  <c r="E494" i="1"/>
  <c r="D494" i="1"/>
  <c r="E309" i="1"/>
  <c r="D309" i="1"/>
  <c r="E274" i="1"/>
  <c r="D274" i="1"/>
  <c r="E262" i="1"/>
  <c r="D262" i="1"/>
  <c r="E256" i="1"/>
  <c r="D256" i="1"/>
  <c r="E233" i="1"/>
  <c r="D233" i="1"/>
  <c r="E229" i="1"/>
  <c r="D229" i="1"/>
  <c r="E213" i="1"/>
  <c r="D213" i="1"/>
  <c r="E209" i="1"/>
  <c r="D209" i="1"/>
  <c r="E206" i="1"/>
  <c r="D206" i="1"/>
  <c r="E168" i="1"/>
  <c r="D168" i="1"/>
  <c r="E165" i="1"/>
  <c r="D165" i="1"/>
  <c r="E159" i="1"/>
  <c r="E80" i="1"/>
  <c r="D80" i="1"/>
  <c r="E76" i="1"/>
  <c r="D76" i="1"/>
  <c r="E73" i="1"/>
  <c r="D73" i="1"/>
  <c r="E68" i="1"/>
  <c r="D68" i="1"/>
  <c r="E65" i="1"/>
  <c r="D65" i="1"/>
  <c r="E49" i="1"/>
  <c r="D49" i="1"/>
  <c r="E15" i="1"/>
  <c r="D15" i="1"/>
  <c r="G104" i="1" l="1"/>
  <c r="G609" i="1" s="1"/>
  <c r="H96" i="1"/>
  <c r="H609" i="1"/>
  <c r="I495" i="1"/>
  <c r="G96" i="1"/>
  <c r="F96" i="1"/>
  <c r="F105" i="1"/>
  <c r="F609" i="1"/>
  <c r="I69" i="1"/>
  <c r="I263" i="1"/>
  <c r="J495" i="1"/>
  <c r="I544" i="1"/>
  <c r="J301" i="1"/>
  <c r="J590" i="1"/>
  <c r="J594" i="1" s="1"/>
  <c r="I247" i="1"/>
  <c r="I104" i="1" s="1"/>
  <c r="I590" i="1"/>
  <c r="I594" i="1" s="1"/>
  <c r="I62" i="1"/>
  <c r="E69" i="1"/>
  <c r="E544" i="1"/>
  <c r="J69" i="1"/>
  <c r="J263" i="1"/>
  <c r="J544" i="1"/>
  <c r="E607" i="1"/>
  <c r="J247" i="1"/>
  <c r="I301" i="1"/>
  <c r="D607" i="1"/>
  <c r="I195" i="1"/>
  <c r="J195" i="1"/>
  <c r="D69" i="1"/>
  <c r="E495" i="1"/>
  <c r="E263" i="1"/>
  <c r="D263" i="1"/>
  <c r="J3" i="1"/>
  <c r="I3" i="1"/>
  <c r="D62" i="1"/>
  <c r="E3" i="1"/>
  <c r="D247" i="1"/>
  <c r="D301" i="1"/>
  <c r="E590" i="1"/>
  <c r="E594" i="1" s="1"/>
  <c r="E195" i="1"/>
  <c r="E247" i="1"/>
  <c r="E301" i="1"/>
  <c r="D495" i="1"/>
  <c r="D544" i="1"/>
  <c r="D606" i="1"/>
  <c r="E62" i="1"/>
  <c r="D3" i="1"/>
  <c r="D195" i="1"/>
  <c r="E606" i="1"/>
  <c r="D590" i="1"/>
  <c r="D594" i="1" s="1"/>
  <c r="G105" i="1" l="1"/>
  <c r="I609" i="1"/>
  <c r="J104" i="1"/>
  <c r="I105" i="1"/>
  <c r="I96" i="1"/>
  <c r="E104" i="1"/>
  <c r="E105" i="1" s="1"/>
  <c r="J96" i="1"/>
  <c r="D104" i="1"/>
  <c r="D105" i="1" s="1"/>
  <c r="E609" i="1"/>
  <c r="E612" i="1" s="1"/>
  <c r="E96" i="1"/>
  <c r="D96" i="1"/>
  <c r="D609" i="1"/>
  <c r="D612" i="1" s="1"/>
  <c r="J105" i="1" l="1"/>
  <c r="J609" i="1"/>
</calcChain>
</file>

<file path=xl/sharedStrings.xml><?xml version="1.0" encoding="utf-8"?>
<sst xmlns="http://schemas.openxmlformats.org/spreadsheetml/2006/main" count="743" uniqueCount="524">
  <si>
    <t>PRÍJMOVÁ ČASŤ ROZPOČTU</t>
  </si>
  <si>
    <t>Stĺpec1</t>
  </si>
  <si>
    <t>Stĺpec2</t>
  </si>
  <si>
    <t>Stĺpec3</t>
  </si>
  <si>
    <t>BEŽNÉ PRÍJMY</t>
  </si>
  <si>
    <t>Daňové príjmy</t>
  </si>
  <si>
    <t>Nedaňové príjmy</t>
  </si>
  <si>
    <t xml:space="preserve">  Príjmy z prenájmu pozemkov</t>
  </si>
  <si>
    <t>212 003 0</t>
  </si>
  <si>
    <t xml:space="preserve">  Príjmy z prenájmu KD</t>
  </si>
  <si>
    <t>212 003 1</t>
  </si>
  <si>
    <t xml:space="preserve">  Príjmy z prenájmu ŠARM</t>
  </si>
  <si>
    <t>212 003 2</t>
  </si>
  <si>
    <t xml:space="preserve">  Príjmy z prenájmu ZERO</t>
  </si>
  <si>
    <t>212 003 3</t>
  </si>
  <si>
    <t xml:space="preserve">  Príjmy z prenájmu bufetu TJ</t>
  </si>
  <si>
    <t>212 003 4</t>
  </si>
  <si>
    <t xml:space="preserve">  Príjmy z prenájmu ostatné</t>
  </si>
  <si>
    <t>212 003 5</t>
  </si>
  <si>
    <t xml:space="preserve">  Príjmy z prenájmu bytov</t>
  </si>
  <si>
    <t xml:space="preserve">  Ostatné poplatky</t>
  </si>
  <si>
    <t>223 001 0</t>
  </si>
  <si>
    <t>223 001 1</t>
  </si>
  <si>
    <t xml:space="preserve">  Dom smútku</t>
  </si>
  <si>
    <t>223 001 2</t>
  </si>
  <si>
    <t xml:space="preserve">  Odpadové nádoby</t>
  </si>
  <si>
    <t>223 001 3</t>
  </si>
  <si>
    <t xml:space="preserve">  Poplatky za MR</t>
  </si>
  <si>
    <t>223 001 4</t>
  </si>
  <si>
    <t xml:space="preserve">  Poplatky - knižnica</t>
  </si>
  <si>
    <t>223 001 5</t>
  </si>
  <si>
    <t xml:space="preserve">  Cintorínske poplatky</t>
  </si>
  <si>
    <t>223 001 6</t>
  </si>
  <si>
    <t xml:space="preserve">  Poplatky – deti v HN</t>
  </si>
  <si>
    <t>223 001 7</t>
  </si>
  <si>
    <t xml:space="preserve">  Poplatky za opatrov. službu</t>
  </si>
  <si>
    <t xml:space="preserve">  Úroky z vkladov</t>
  </si>
  <si>
    <t xml:space="preserve">  Príjmy z poistného plnenia</t>
  </si>
  <si>
    <t xml:space="preserve">  Príjmy z výťažkov lotérií</t>
  </si>
  <si>
    <t>Tuzemské bežné granty a transfery</t>
  </si>
  <si>
    <t>312 001 0</t>
  </si>
  <si>
    <t xml:space="preserve">  Transfery na školstvo</t>
  </si>
  <si>
    <t>312 001 1</t>
  </si>
  <si>
    <t xml:space="preserve">  Transfery obciam</t>
  </si>
  <si>
    <t>312 001 2</t>
  </si>
  <si>
    <t xml:space="preserve">  Transfer - DvHN</t>
  </si>
  <si>
    <t>312 001 3</t>
  </si>
  <si>
    <t xml:space="preserve">  Pozemné komunikácie</t>
  </si>
  <si>
    <t>312 001 4</t>
  </si>
  <si>
    <t xml:space="preserve">  Životné prostredie</t>
  </si>
  <si>
    <t>312 001 5</t>
  </si>
  <si>
    <t xml:space="preserve">  Úrad práce - MOS</t>
  </si>
  <si>
    <t>312 001 6</t>
  </si>
  <si>
    <t xml:space="preserve">  Rodinné prídavky</t>
  </si>
  <si>
    <t>312 001 7</t>
  </si>
  <si>
    <t>Bežné príjmy spolu bez projektov</t>
  </si>
  <si>
    <t>VaK-BP-transfer EÚ-KF</t>
  </si>
  <si>
    <t>VaK -BP-transfer zo ŠR</t>
  </si>
  <si>
    <t>Spolu BP na VaK</t>
  </si>
  <si>
    <t>Na rekonštrukciu ZŠ-BP-EÚ</t>
  </si>
  <si>
    <t>Na rekonštrukciu ZŠ-BP-ŠR</t>
  </si>
  <si>
    <t>Spolu BP-rekonštrukcia ZŠ</t>
  </si>
  <si>
    <t>KAPITÁLOVÉ PRÍJMY</t>
  </si>
  <si>
    <t>322 001 1</t>
  </si>
  <si>
    <t>111-Na zberný dvor</t>
  </si>
  <si>
    <t>11S1-Na rekonštrukciu ZŠ-EÚ</t>
  </si>
  <si>
    <t>11S2-Na rekonštrukciu ZŠ-ŠR</t>
  </si>
  <si>
    <t>11U1-VaK-transfer EÚ-KF</t>
  </si>
  <si>
    <t>11U2-VaK-transfer ŠR</t>
  </si>
  <si>
    <t>VaK-KP-stav.dozor</t>
  </si>
  <si>
    <t>Za projekt.dokumentáciu ProBo</t>
  </si>
  <si>
    <t>Príjem z predaja pozemku</t>
  </si>
  <si>
    <t>Príjmy zo združ. inv.prostriedkov</t>
  </si>
  <si>
    <t>FINANČNÉ OPERÁCIE</t>
  </si>
  <si>
    <t>PRÍJMY CELKOM</t>
  </si>
  <si>
    <t>Výnos dane z príjmov – DÚ</t>
  </si>
  <si>
    <t xml:space="preserve"> Daň z pozemkov</t>
  </si>
  <si>
    <t xml:space="preserve"> Daň zo stavieb</t>
  </si>
  <si>
    <t xml:space="preserve"> Daň za psa</t>
  </si>
  <si>
    <t xml:space="preserve"> Daň za nevýherné hracie prís.</t>
  </si>
  <si>
    <t xml:space="preserve"> Daň za predajné automaty</t>
  </si>
  <si>
    <t xml:space="preserve"> Daň za užívanie verej. priestr.</t>
  </si>
  <si>
    <t xml:space="preserve"> Daň za jadrové zariadenia</t>
  </si>
  <si>
    <t xml:space="preserve"> Daň za komunálne odpady</t>
  </si>
  <si>
    <t>Zo zrušených miestnych popl.</t>
  </si>
  <si>
    <t xml:space="preserve"> </t>
  </si>
  <si>
    <t xml:space="preserve"> Príjmy z refundácie (poistné)</t>
  </si>
  <si>
    <t>BEŽNÉ VÝDAVKY</t>
  </si>
  <si>
    <t>Bežné výdavky bez projektov</t>
  </si>
  <si>
    <t>1     Program PLÁNOVANIE, MANAŽMENT A KONTROLA</t>
  </si>
  <si>
    <t>1 1  Podprogram MANAŽMENT OBCE</t>
  </si>
  <si>
    <t>Tarifný plat</t>
  </si>
  <si>
    <t>Osobný príplatok</t>
  </si>
  <si>
    <t>Pohotovosť, nadčas</t>
  </si>
  <si>
    <t>Odmeny</t>
  </si>
  <si>
    <t>Odvody do VsZP</t>
  </si>
  <si>
    <t>Odvody do ostatných ZP</t>
  </si>
  <si>
    <t>Nemocenské poistenie</t>
  </si>
  <si>
    <t xml:space="preserve">Starobné poistenie </t>
  </si>
  <si>
    <t>Úrazové poistenie</t>
  </si>
  <si>
    <t>Invalidné poistenie</t>
  </si>
  <si>
    <t>Poistenie v nezamest.</t>
  </si>
  <si>
    <t>Poistenie do RF</t>
  </si>
  <si>
    <t>Cestovné náhrady</t>
  </si>
  <si>
    <t>632 001 0</t>
  </si>
  <si>
    <t>Elektrická energia</t>
  </si>
  <si>
    <t>632 001 1</t>
  </si>
  <si>
    <t>Plyn - ocú</t>
  </si>
  <si>
    <t>Plyn - byty</t>
  </si>
  <si>
    <t>Telefón, fax</t>
  </si>
  <si>
    <t>632 003 1</t>
  </si>
  <si>
    <t>Poštové služby</t>
  </si>
  <si>
    <t>Výpočtová technika</t>
  </si>
  <si>
    <t>633 006 0</t>
  </si>
  <si>
    <t>Kancelárske potreby</t>
  </si>
  <si>
    <t>633 006 1</t>
  </si>
  <si>
    <t>Papier</t>
  </si>
  <si>
    <t>633 006 2</t>
  </si>
  <si>
    <t>Čistiace prostriedky</t>
  </si>
  <si>
    <t>633 006 3</t>
  </si>
  <si>
    <t>Tlačivá</t>
  </si>
  <si>
    <t>633 006 4</t>
  </si>
  <si>
    <t>Sadenice, stromky</t>
  </si>
  <si>
    <t>633 006 5</t>
  </si>
  <si>
    <t>Dopravné značky</t>
  </si>
  <si>
    <t>Knihy, časopisy...</t>
  </si>
  <si>
    <t>Softvér</t>
  </si>
  <si>
    <t>Reprezentačné</t>
  </si>
  <si>
    <t>Prepravné</t>
  </si>
  <si>
    <t>Údržba výpočt.  techniky</t>
  </si>
  <si>
    <t>Údržba prev. strojov</t>
  </si>
  <si>
    <t>Údržba budov, objektov</t>
  </si>
  <si>
    <t>Nájomné za pôdu</t>
  </si>
  <si>
    <t xml:space="preserve">Všeobecné služby </t>
  </si>
  <si>
    <t>Špeciálne služby</t>
  </si>
  <si>
    <t xml:space="preserve">Stravovanie </t>
  </si>
  <si>
    <t>Poistné - budovy</t>
  </si>
  <si>
    <t>Prídel do SF</t>
  </si>
  <si>
    <t>Odmeny poslancom</t>
  </si>
  <si>
    <t>Odmeny dohodárom</t>
  </si>
  <si>
    <t>Dane</t>
  </si>
  <si>
    <t>1 1     SPOLU za podprogram MANAŽMENT OBCE</t>
  </si>
  <si>
    <t>1 2  Podprogram ČLENSTVO OBCE V SAMOSPRÁVNYCH ORGANIZÁCIÁCH</t>
  </si>
  <si>
    <t xml:space="preserve"> Spoločný stavebný úrad</t>
  </si>
  <si>
    <t>641 006 1</t>
  </si>
  <si>
    <t xml:space="preserve"> Spoločný sociálny úrad</t>
  </si>
  <si>
    <t xml:space="preserve"> Členské prísp. RVC, ZMOS</t>
  </si>
  <si>
    <t>1 2   Spolu za podprogram</t>
  </si>
  <si>
    <t>1 3  Podprogram PROPAGÁCIA A PREZENTÁCIA OBCE</t>
  </si>
  <si>
    <t xml:space="preserve">  Propagácia, inzercia</t>
  </si>
  <si>
    <t>1 3  Spolu za podprogram</t>
  </si>
  <si>
    <t>1 4  Podprogram FINANČNÁ OBLASŤ - AUDIT</t>
  </si>
  <si>
    <t>Spolu  zo ŠR</t>
  </si>
  <si>
    <t>Štúdie, expertízy, posudky</t>
  </si>
  <si>
    <t>Poplatky a odvody</t>
  </si>
  <si>
    <t>Zrážková daň</t>
  </si>
  <si>
    <t>1 4  Spolu za podprogram bežný rozpočet</t>
  </si>
  <si>
    <r>
      <rPr>
        <b/>
        <i/>
        <sz val="10"/>
        <color theme="1"/>
        <rFont val="Calibri"/>
        <family val="2"/>
        <charset val="238"/>
        <scheme val="minor"/>
      </rPr>
      <t>1 4   Spolu za podprogram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</si>
  <si>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t>SPOLU za program 1 PLÁNOVANIE, MANAŽMENT A KONTROLA</t>
  </si>
  <si>
    <t>10   Program SOCIÁLNE SLUŽBY</t>
  </si>
  <si>
    <t>10 1  Podprogram OPATROVATEĽSKÉ SLUŽBY V BYTE</t>
  </si>
  <si>
    <t>TP - opatrovateľky</t>
  </si>
  <si>
    <t>Zdravotné poistenie</t>
  </si>
  <si>
    <t>Starobné poistenie</t>
  </si>
  <si>
    <t>Poistenie v nezamestnanosti</t>
  </si>
  <si>
    <t>10 1   Spolu za podprogram</t>
  </si>
  <si>
    <t>10 2  Podprogram STAROSTLIVOSŤ O SENIOROV</t>
  </si>
  <si>
    <t>Stravovanie + jubilanti</t>
  </si>
  <si>
    <t>10 2  Spolu za podprogram</t>
  </si>
  <si>
    <t>10 3  Podprogram STAROSTLIVOSŤ O OBČANOV V NÚDZI</t>
  </si>
  <si>
    <t xml:space="preserve"> Jednorazová  soc.  výpomoc</t>
  </si>
  <si>
    <t xml:space="preserve"> Jednorazové odškodnenie</t>
  </si>
  <si>
    <t>10 3 Spolu za podprogram</t>
  </si>
  <si>
    <t>10 3 1 Projekt AKTIVAČNÉ PRÁCE</t>
  </si>
  <si>
    <t xml:space="preserve"> TP - koordinátor</t>
  </si>
  <si>
    <t xml:space="preserve"> Zdravotné poistenie</t>
  </si>
  <si>
    <t xml:space="preserve"> Nemocenské poistenie</t>
  </si>
  <si>
    <t xml:space="preserve"> Starobné poistenie</t>
  </si>
  <si>
    <t xml:space="preserve"> Úrazové poistenie</t>
  </si>
  <si>
    <t xml:space="preserve"> Invalidné poistenie</t>
  </si>
  <si>
    <t xml:space="preserve"> Poistenie v nezamestnanosti</t>
  </si>
  <si>
    <t xml:space="preserve"> Poistenie do RF</t>
  </si>
  <si>
    <t>Stroje, prístroje, zariadenia</t>
  </si>
  <si>
    <t>Všeobecný materiál</t>
  </si>
  <si>
    <t>Pracovné odevy, obuv...</t>
  </si>
  <si>
    <t>Palivá ako zdroj energie</t>
  </si>
  <si>
    <t>Palivo, mazivá, oleje...</t>
  </si>
  <si>
    <t xml:space="preserve">Poistné  </t>
  </si>
  <si>
    <t>10 3  Spolu za podprogram</t>
  </si>
  <si>
    <t>10 4  Podprogram DETI V HMOTNEJ NÚDZI</t>
  </si>
  <si>
    <t>Rodinné prídavky</t>
  </si>
  <si>
    <t>Na dávku v hmotnej núdzi</t>
  </si>
  <si>
    <t>10 4  Spolu za podprogram</t>
  </si>
  <si>
    <t>10 5  Podprogram TRANSFERY NEZISKOVÝM ORGANIZÁCIÁM A JEDNOTLIVCOM</t>
  </si>
  <si>
    <t>642 001 0</t>
  </si>
  <si>
    <t>BMX</t>
  </si>
  <si>
    <t>642 001 1</t>
  </si>
  <si>
    <t>Holubári</t>
  </si>
  <si>
    <t>642 001 2</t>
  </si>
  <si>
    <t>Záhradkári</t>
  </si>
  <si>
    <t>642 001 5</t>
  </si>
  <si>
    <t>Vinári</t>
  </si>
  <si>
    <t>642 001 6</t>
  </si>
  <si>
    <t xml:space="preserve"> Kynológovia</t>
  </si>
  <si>
    <t>642 001 7</t>
  </si>
  <si>
    <t xml:space="preserve"> Dychovka</t>
  </si>
  <si>
    <t>642 001 8</t>
  </si>
  <si>
    <t xml:space="preserve"> Poľovníci</t>
  </si>
  <si>
    <t xml:space="preserve"> Transfer cirkvi</t>
  </si>
  <si>
    <t xml:space="preserve"> Bežné transf. jednotlivcovi</t>
  </si>
  <si>
    <t>10 5  Spolu za podprogram</t>
  </si>
  <si>
    <t>SPOLU za program 10 SOCIÁLNE SLUŽBY</t>
  </si>
  <si>
    <t>2  Program SLUŽBY OBČANOM</t>
  </si>
  <si>
    <t>2 2  Podprogram CINTORÍN A DOM SMÚTKU</t>
  </si>
  <si>
    <t>Všeobecný materiál zo ŠR</t>
  </si>
  <si>
    <t>Všeobecné služby</t>
  </si>
  <si>
    <t>Odmeny - dohody</t>
  </si>
  <si>
    <t>2 2  Spolu za podprogram</t>
  </si>
  <si>
    <t>2 3  Podprogram MIESTNY ROZHLAS</t>
  </si>
  <si>
    <t xml:space="preserve"> Konces.popl., káblovka</t>
  </si>
  <si>
    <t xml:space="preserve"> Údržba MR</t>
  </si>
  <si>
    <t xml:space="preserve"> Poplatky SOZA</t>
  </si>
  <si>
    <t>2 3  Spolu za podprogram</t>
  </si>
  <si>
    <t>SPOLU za program 2 SLUŽBY OBČANOM</t>
  </si>
  <si>
    <t>3 Program ODPADOVÉ HOSPODÁRSTVO</t>
  </si>
  <si>
    <t>3 1  Podprogram NAKLADANIE S ODPADOM</t>
  </si>
  <si>
    <t xml:space="preserve"> Všeobecný materiál</t>
  </si>
  <si>
    <t xml:space="preserve"> Všeobecné služby</t>
  </si>
  <si>
    <t xml:space="preserve"> KV-Zberný dvor</t>
  </si>
  <si>
    <t>3 1  Spolu za podprogram</t>
  </si>
  <si>
    <t>3 2  Podprogram KANALIZÁCIA</t>
  </si>
  <si>
    <t xml:space="preserve"> Elektrická energia</t>
  </si>
  <si>
    <t xml:space="preserve"> Telekomunikačná technika</t>
  </si>
  <si>
    <t>Preplach kanalizácie</t>
  </si>
  <si>
    <t>Poistné - čerpadlá</t>
  </si>
  <si>
    <t>KV - nákup čerpadla</t>
  </si>
  <si>
    <r>
      <rPr>
        <b/>
        <i/>
        <sz val="10"/>
        <color theme="1"/>
        <rFont val="Calibri"/>
        <family val="2"/>
        <charset val="238"/>
        <scheme val="minor"/>
      </rPr>
      <t>Spolu za podprogram 3 2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</si>
  <si>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SPOLU za program 3 ODPADOVÉ HOSPODÁRSTVO</t>
  </si>
  <si>
    <t>4 Program KOMUNIKÁCIE</t>
  </si>
  <si>
    <t xml:space="preserve"> Posypový materiál</t>
  </si>
  <si>
    <t xml:space="preserve"> Údržba ciest</t>
  </si>
  <si>
    <t xml:space="preserve"> KV - Rekonštrukcia ciest</t>
  </si>
  <si>
    <t>SPOLU za program 4 KOMUNIKÁCIE</t>
  </si>
  <si>
    <t>5 Program VZDELÁVANIE</t>
  </si>
  <si>
    <t>5 1  Podprogram STARÁ MŠ</t>
  </si>
  <si>
    <t>Elektická energia – stará MŠ</t>
  </si>
  <si>
    <t>Plyn – stará MŠ</t>
  </si>
  <si>
    <t>Poistné</t>
  </si>
  <si>
    <t>Spolu za podprogram 5 1</t>
  </si>
  <si>
    <t>5 3  Podprogram ZŠ</t>
  </si>
  <si>
    <t>KV-Rekonštrukcia ZŠ</t>
  </si>
  <si>
    <t>KV-Rekonštrukcia ZŠ -EÚ (11S1)</t>
  </si>
  <si>
    <t>KV-Rekonštrukcia ZŠ-ŠR (11S2)</t>
  </si>
  <si>
    <t>KV-Rekonštrukcia ZŠ-vl.prostr.</t>
  </si>
  <si>
    <t>Spolu za podprogram 5 3</t>
  </si>
  <si>
    <t>Školenia, kurzy, semináre</t>
  </si>
  <si>
    <t>Spolu za podprogram 5 6</t>
  </si>
  <si>
    <t>SPOLU za program VZDELÁVANIE</t>
  </si>
  <si>
    <t>6 Program ŠPORT</t>
  </si>
  <si>
    <t xml:space="preserve">Elektrická energia     </t>
  </si>
  <si>
    <t>Plyn</t>
  </si>
  <si>
    <t xml:space="preserve"> Prísp. TJ spolu bez energií</t>
  </si>
  <si>
    <t xml:space="preserve"> Ping-pong</t>
  </si>
  <si>
    <t>SPOLU za program ŠPORT</t>
  </si>
  <si>
    <t>7 Program KULTÚRA</t>
  </si>
  <si>
    <t>7 1  Podprogram KULTÚRNA INFRAŠTRUKTÚRA</t>
  </si>
  <si>
    <t>Prevádzkové stroje</t>
  </si>
  <si>
    <t xml:space="preserve"> Pracovné odevy, obuv</t>
  </si>
  <si>
    <t xml:space="preserve"> Údržba prev. strojov</t>
  </si>
  <si>
    <t xml:space="preserve"> Čistenie obrusov</t>
  </si>
  <si>
    <t>Spolu za podprogram 7 1</t>
  </si>
  <si>
    <t>7 2 Podprogram KNIŽNICA</t>
  </si>
  <si>
    <t xml:space="preserve"> Tarifný plat</t>
  </si>
  <si>
    <t>Knihy, časopisy, noviny</t>
  </si>
  <si>
    <t>Spolu za podprogram 7 2</t>
  </si>
  <si>
    <t>7 3  Podprogram ORGANIZÁCIA A PODPORA KULTÚRNYCH PODUJATÍ</t>
  </si>
  <si>
    <t>Deň matiek</t>
  </si>
  <si>
    <t>637 002 0</t>
  </si>
  <si>
    <t>Seniori</t>
  </si>
  <si>
    <t>637 002 1</t>
  </si>
  <si>
    <t>eRKo</t>
  </si>
  <si>
    <t>637 002 3</t>
  </si>
  <si>
    <t>637 002 4</t>
  </si>
  <si>
    <t>Rada školy</t>
  </si>
  <si>
    <t>637 002 5</t>
  </si>
  <si>
    <t xml:space="preserve">Nadšenci </t>
  </si>
  <si>
    <t>Fotoslužby</t>
  </si>
  <si>
    <t>Odmeny – dohody</t>
  </si>
  <si>
    <t>Spolu za podprogram 7 3</t>
  </si>
  <si>
    <t>SPOLU za program KULTÚRA</t>
  </si>
  <si>
    <t>8 Program PROSTREDIE PRE ŽIVOT</t>
  </si>
  <si>
    <t>8 1  Podprogram VEREJNÉ OSVETLENIE</t>
  </si>
  <si>
    <t>Údržba VO</t>
  </si>
  <si>
    <t>Poistenie VO</t>
  </si>
  <si>
    <t>Spolu za podprogram 8 1</t>
  </si>
  <si>
    <t>8 2  Podprogram VEREJNÁ ZELEŇ</t>
  </si>
  <si>
    <t>Pracovné odevy, obuv</t>
  </si>
  <si>
    <t>Občerstvenie - VPP</t>
  </si>
  <si>
    <t>Palivo, mazivá, oleje</t>
  </si>
  <si>
    <t>Spolu za podprogram 8 2</t>
  </si>
  <si>
    <t>8 3  Podprogram POŽIARNA OCHRANA</t>
  </si>
  <si>
    <t>Spolu za podprogram 8 3</t>
  </si>
  <si>
    <t>8 4  Podprogram VODOVOD</t>
  </si>
  <si>
    <t>VaK-BV-EÚ-KF  (11U1) - 85%</t>
  </si>
  <si>
    <t>VaK-BV-ŠR  (11U2) - 10%</t>
  </si>
  <si>
    <t>VaK-BV-vlastné - 5%</t>
  </si>
  <si>
    <t>Bežný rozpočet spolu</t>
  </si>
  <si>
    <t>VaK-kapitálové výdavky</t>
  </si>
  <si>
    <t>VaK-KV-EÚ  (11U1) - 85%</t>
  </si>
  <si>
    <t>VaK-KV-ŠR  (11U2) - 10%</t>
  </si>
  <si>
    <t>VaK-KV-vlastné prostriedky + 5%</t>
  </si>
  <si>
    <t>Kapitálový rozpočet spolu</t>
  </si>
  <si>
    <t>Spolu za podprogram 8 4</t>
  </si>
  <si>
    <t>8 5  Podprogram PAŽIŤ - PLYNOFIKÁCIA</t>
  </si>
  <si>
    <t>Pažiť-plynofikácia</t>
  </si>
  <si>
    <t>Spolu za podprogram 8 5</t>
  </si>
  <si>
    <t>SPOLU za program PROSTREDIE PRE ŽIVOT</t>
  </si>
  <si>
    <t>9  Program BÝVANIE</t>
  </si>
  <si>
    <t>Elektrická energia-spol. priestory</t>
  </si>
  <si>
    <t>Údržba bytov, domov</t>
  </si>
  <si>
    <t>Realizácia nových stavieb</t>
  </si>
  <si>
    <t>SPOLU za program BÝVANIE</t>
  </si>
  <si>
    <t>KAPITÁLOVÉ VÝDAVKY SPOLU</t>
  </si>
  <si>
    <t>FINANČNÉ OPERÁCIE SPOLU</t>
  </si>
  <si>
    <t>VÝDAVKY CELKOM</t>
  </si>
  <si>
    <t>Prenesené kompetencie</t>
  </si>
  <si>
    <t>Originálne kompetencie</t>
  </si>
  <si>
    <t>SPOLU VÝDAVKY</t>
  </si>
  <si>
    <t>predp.pl.2012</t>
  </si>
  <si>
    <t xml:space="preserve">  Stočné - poplatky</t>
  </si>
  <si>
    <t xml:space="preserve">  Vodné - poplatky</t>
  </si>
  <si>
    <t>222 003 0</t>
  </si>
  <si>
    <t xml:space="preserve">  Príjem z dobropisov</t>
  </si>
  <si>
    <t xml:space="preserve">  Fakturácia služieb ZŠ</t>
  </si>
  <si>
    <t xml:space="preserve">  Transfer zo ŠR</t>
  </si>
  <si>
    <t>Prijatý krátkodobý úver</t>
  </si>
  <si>
    <t>Prijatý dlhodobý úver</t>
  </si>
  <si>
    <t>VaK - refundácia</t>
  </si>
  <si>
    <t>11U1-Zberný dvor KP-EÚ</t>
  </si>
  <si>
    <t>11U2-Zberný dvor-KP-ŠR</t>
  </si>
  <si>
    <t>322 001 2</t>
  </si>
  <si>
    <t>predp.pln.2012</t>
  </si>
  <si>
    <t>Stočné</t>
  </si>
  <si>
    <t>632 002 0</t>
  </si>
  <si>
    <t>Vodné</t>
  </si>
  <si>
    <t xml:space="preserve">Interiérové vybavenie </t>
  </si>
  <si>
    <t xml:space="preserve">Prevádzkové stroje </t>
  </si>
  <si>
    <t>Vrát. príjmov minulých rokov</t>
  </si>
  <si>
    <t xml:space="preserve"> Bežný trans.obč.združeniu</t>
  </si>
  <si>
    <t>Voľby - úrazové poistenie</t>
  </si>
  <si>
    <t>Voľby - cestovné</t>
  </si>
  <si>
    <t>Voľby - všeobecný materiál</t>
  </si>
  <si>
    <t>Voľby - všeobecné služby</t>
  </si>
  <si>
    <t>Voľby - strava, občerstvenie</t>
  </si>
  <si>
    <t>Voľby - dohody</t>
  </si>
  <si>
    <t>Voľby-poistné do VšZP</t>
  </si>
  <si>
    <t>Voľby-ZP-Dôvera</t>
  </si>
  <si>
    <t>Voľby-starobné poistenie</t>
  </si>
  <si>
    <t>Voľby - invalidné poistenie</t>
  </si>
  <si>
    <t>Voľby - poistenie do RF</t>
  </si>
  <si>
    <t>Voľby - poštovné</t>
  </si>
  <si>
    <t>Splátka úroku ŠFRB</t>
  </si>
  <si>
    <t>Splátkla úroku VÚB</t>
  </si>
  <si>
    <t>Splátka úveru-fin.oper. (K)</t>
  </si>
  <si>
    <t>Splátka úveru-fin.oper. (D)</t>
  </si>
  <si>
    <t>Splátka úveru-fin.oper. (ŠFRB)</t>
  </si>
  <si>
    <t>642 001 9</t>
  </si>
  <si>
    <t xml:space="preserve"> Matica</t>
  </si>
  <si>
    <t xml:space="preserve"> KV-rozšírenie MR (sídlisko)</t>
  </si>
  <si>
    <t xml:space="preserve">KV-Zberný dvor-EÚ 85% </t>
  </si>
  <si>
    <t>KV-Zberný dvor-ŠR 10%</t>
  </si>
  <si>
    <t>KV-Zberný dvor-vl.prostr.</t>
  </si>
  <si>
    <t xml:space="preserve">Nákup prevádzkových strojov </t>
  </si>
  <si>
    <t>KV-Rekonštr. a modernizácia ČS</t>
  </si>
  <si>
    <t>BV-Rekonštr.ZŠ-EÚ 85% (11S1)</t>
  </si>
  <si>
    <t>BV-Rekonštr.ZŠ-ŠR 10% (11S2)</t>
  </si>
  <si>
    <t>BV-Rekonštr.ZŠ-vl.pr. 5% (41)</t>
  </si>
  <si>
    <t>Spolu bežné výdavky:</t>
  </si>
  <si>
    <t>Posedenie pre dôchodcov</t>
  </si>
  <si>
    <t>Stavanie mája + veselica</t>
  </si>
  <si>
    <t>50.výročie ZŠ</t>
  </si>
  <si>
    <t xml:space="preserve">770.výročie </t>
  </si>
  <si>
    <t>Spolu kapitálové výdavky:</t>
  </si>
  <si>
    <t>Mikuláš pre deti</t>
  </si>
  <si>
    <t>eRko-karneval pre deti</t>
  </si>
  <si>
    <t>Nadšenci-pochovávanie basy</t>
  </si>
  <si>
    <t>Dožinky-Nadšenci</t>
  </si>
  <si>
    <t>MDD-eRko, Nadšenci</t>
  </si>
  <si>
    <t>Maškarný ples pre dospelých</t>
  </si>
  <si>
    <t>Vianočné trhy-Nadšenci</t>
  </si>
  <si>
    <t>Príspevok PO (bez energií)</t>
  </si>
  <si>
    <t>611+612</t>
  </si>
  <si>
    <t>TP+osob.prípl.-vodovod</t>
  </si>
  <si>
    <t>ZP-VšZP-vodovod</t>
  </si>
  <si>
    <t>NP-vodovod</t>
  </si>
  <si>
    <t>SP-vodovod</t>
  </si>
  <si>
    <t>ÚP-vodovod</t>
  </si>
  <si>
    <t>Poist.do RF-vodovod</t>
  </si>
  <si>
    <t>Elektrická enrgia-vodný zdroj</t>
  </si>
  <si>
    <t>Všeobecný materiál-vodovod</t>
  </si>
  <si>
    <t>VaK-BV-hradené z úveru (52)</t>
  </si>
  <si>
    <t>VaK-všeobecné služby</t>
  </si>
  <si>
    <t>Real.nových stavieb (z úveru) 52</t>
  </si>
  <si>
    <t>717 001 0</t>
  </si>
  <si>
    <t>VaK-zádržné z úveru (kód 52)</t>
  </si>
  <si>
    <t>Príjmy MŠ - školné</t>
  </si>
  <si>
    <t>Príjmy ŠJ-réžia žiaci+cudzí</t>
  </si>
  <si>
    <t>Príjmy ŠKD - školné</t>
  </si>
  <si>
    <t>Rozpis originálnych kompetencií:</t>
  </si>
  <si>
    <t>Materská škola</t>
  </si>
  <si>
    <t>Školská jedáleň</t>
  </si>
  <si>
    <t>Školský klub</t>
  </si>
  <si>
    <t>Spolu O.K.:</t>
  </si>
  <si>
    <t>Matica</t>
  </si>
  <si>
    <t>Rekonštr. a modernizácia VO</t>
  </si>
  <si>
    <t>312 001 8</t>
  </si>
  <si>
    <t xml:space="preserve">  Transfer MH SR na cesty</t>
  </si>
  <si>
    <t>312 001 9</t>
  </si>
  <si>
    <t xml:space="preserve">  Transfer MF SR-dofinanc. BV</t>
  </si>
  <si>
    <t>MV SR dotácia na byty</t>
  </si>
  <si>
    <t>Bežné transfery na odstupné</t>
  </si>
  <si>
    <t>Bežné transfery na odchodné</t>
  </si>
  <si>
    <t xml:space="preserve"> Likvidácia sute</t>
  </si>
  <si>
    <t>BT príspevkovej organizácii</t>
  </si>
  <si>
    <t>Byty hradené z dotácie MV SR</t>
  </si>
  <si>
    <t>Nákup pozemkov</t>
  </si>
  <si>
    <t>Prípravná a proj. dokumentácia</t>
  </si>
  <si>
    <t>Výstavba-hradené z úveru</t>
  </si>
  <si>
    <t>Výstavba domov, bytov</t>
  </si>
  <si>
    <t>Čerpanie RF-rekonštrukcia ČS</t>
  </si>
  <si>
    <t>Príjmy ZŠ-zber,telocvičňa</t>
  </si>
  <si>
    <t>Centrá voľného času</t>
  </si>
  <si>
    <t>Nedaňové príjmy MŠ</t>
  </si>
  <si>
    <t>Poplatok za materskú školu</t>
  </si>
  <si>
    <t>Nedaňové príjmy ZŠ</t>
  </si>
  <si>
    <t>Poplatok za ŠKD</t>
  </si>
  <si>
    <t>Poplatok za stravné réžia</t>
  </si>
  <si>
    <t>Príjem z prenájmu telocvične</t>
  </si>
  <si>
    <t>Príjem zo zberov</t>
  </si>
  <si>
    <t>5 2 Podprogram MŠ</t>
  </si>
  <si>
    <t>Ostatné príplatky</t>
  </si>
  <si>
    <t>Poistné do VšZP</t>
  </si>
  <si>
    <t>632 001 2</t>
  </si>
  <si>
    <t>Vodné, stočné</t>
  </si>
  <si>
    <t>632 003 2</t>
  </si>
  <si>
    <t>632 003 3</t>
  </si>
  <si>
    <t>Internet</t>
  </si>
  <si>
    <t>Lieky</t>
  </si>
  <si>
    <t>633 006 6</t>
  </si>
  <si>
    <t>Materiá na údržbu</t>
  </si>
  <si>
    <t>633 006 7</t>
  </si>
  <si>
    <t>Hračky</t>
  </si>
  <si>
    <t>633 006 8</t>
  </si>
  <si>
    <t>Mater.vybavenie prevádzky</t>
  </si>
  <si>
    <t>633 009 1</t>
  </si>
  <si>
    <t>633 009 2</t>
  </si>
  <si>
    <t>Materiál na výchovu</t>
  </si>
  <si>
    <t>OOPP</t>
  </si>
  <si>
    <t>Údržba škôl</t>
  </si>
  <si>
    <t>Školenia, kurzy, porady</t>
  </si>
  <si>
    <t>637 004 1</t>
  </si>
  <si>
    <t>Pranie a čistenie bielizne</t>
  </si>
  <si>
    <t>Odvoz komunálneho odpadu</t>
  </si>
  <si>
    <t>637 004 4</t>
  </si>
  <si>
    <t>Revízie a kontroly zariadení</t>
  </si>
  <si>
    <t>637 004 6</t>
  </si>
  <si>
    <t>Výmena rohoží</t>
  </si>
  <si>
    <t>Stravovanie</t>
  </si>
  <si>
    <t>Dohoda o vykonaní práce</t>
  </si>
  <si>
    <t>Spolu za podprogram 5 2</t>
  </si>
  <si>
    <t>Poistné do ostatných ZP</t>
  </si>
  <si>
    <t>Materiál na údržbu</t>
  </si>
  <si>
    <t>Vybavenie prevádzky</t>
  </si>
  <si>
    <t>633 006 9</t>
  </si>
  <si>
    <t>50.výročie školy</t>
  </si>
  <si>
    <t>633 009 3</t>
  </si>
  <si>
    <t>Učebné pomôcky</t>
  </si>
  <si>
    <t>637 004 2</t>
  </si>
  <si>
    <t>637 004 3</t>
  </si>
  <si>
    <t>Remeselnícke služby</t>
  </si>
  <si>
    <t>Finančná kontrola</t>
  </si>
  <si>
    <t>637 004 7</t>
  </si>
  <si>
    <t>Prac.zdravotná služba</t>
  </si>
  <si>
    <t>637 004 8</t>
  </si>
  <si>
    <t>Ochrana objektu</t>
  </si>
  <si>
    <t>637 012 1</t>
  </si>
  <si>
    <t>637 012 2</t>
  </si>
  <si>
    <t>Odvod za nepln.povin. ZPS</t>
  </si>
  <si>
    <t>5 4 Podprogram Školský klub</t>
  </si>
  <si>
    <t>Spolu za podprogram 5 4</t>
  </si>
  <si>
    <t>635 006 1</t>
  </si>
  <si>
    <t>Údržba strav.zariadení</t>
  </si>
  <si>
    <t>Deratizácia</t>
  </si>
  <si>
    <t>Ciachovanie váh</t>
  </si>
  <si>
    <t>Spolu za podprogram 5 5</t>
  </si>
  <si>
    <t>5 6 Podprogram ŠKOLENIA, KURZY, SEMINÁRE</t>
  </si>
  <si>
    <t xml:space="preserve"> 632 001 1</t>
  </si>
  <si>
    <t>Čerpanie RF-Nová ulica</t>
  </si>
  <si>
    <t>Poistenie stavby VaK</t>
  </si>
  <si>
    <t>Čerpanie RF-kan.Hlavná,Mlynská</t>
  </si>
  <si>
    <t>Zost. prostr. z predch. rokov</t>
  </si>
  <si>
    <t>Čerp.RF-kanal.Hlavná,Mlyn.</t>
  </si>
  <si>
    <t>Čerp.RF-Rekonštrukcia ČS</t>
  </si>
  <si>
    <t>2013-aktual.</t>
  </si>
  <si>
    <t>pred.pln.2013</t>
  </si>
  <si>
    <t>KV - Nákup radlice</t>
  </si>
  <si>
    <t xml:space="preserve">  Pokuty, úroky z omeškania </t>
  </si>
  <si>
    <t xml:space="preserve">  SBF, Telefonica</t>
  </si>
  <si>
    <t>Údržba ciest (na výtlky)</t>
  </si>
  <si>
    <t>Údržba budovy ŠJ-okná, dvere</t>
  </si>
  <si>
    <t>5 5 Podprogram Školská jedáleň a Výdajná školská jedáleň</t>
  </si>
  <si>
    <t>Odchodné</t>
  </si>
  <si>
    <t>Dočasná náhrada príjmu</t>
  </si>
  <si>
    <t>Údržba strojov</t>
  </si>
  <si>
    <t>Náhrada nákl.za posk.zdrav.st.</t>
  </si>
  <si>
    <t>Náhrada príjmu</t>
  </si>
  <si>
    <t>Školenie</t>
  </si>
  <si>
    <t>Náhrada za posk.zdrav.star.</t>
  </si>
  <si>
    <t>Príjm MŠ - iné</t>
  </si>
  <si>
    <t>Príjmy OK ZŠ -dobropisy energie</t>
  </si>
  <si>
    <t>Čerp.RF-Rekonštr. kotolne OcÚ</t>
  </si>
  <si>
    <t>Čerp.RF-Rekonštr. kotolne MŠ</t>
  </si>
  <si>
    <t>Rekonštrukcia kotolne OcÚ</t>
  </si>
  <si>
    <t>Rekonštrukcia kotolne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</si>
</sst>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left"/>
    </xf>
    <xf numFmtId="0" fontId="3" fillId="0" borderId="1" xfId="0" applyFont="1" applyBorder="1"/>
    <xf numFmtId="3" fontId="0" fillId="0" borderId="1" xfId="0" applyNumberForma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3" fontId="0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justify" vertical="top" wrapText="1"/>
    </xf>
    <xf numFmtId="3" fontId="0" fillId="3" borderId="1" xfId="0" applyNumberFormat="1" applyFill="1" applyBorder="1" applyAlignment="1">
      <alignment horizontal="left"/>
    </xf>
    <xf numFmtId="0" fontId="0" fillId="3" borderId="1" xfId="0" applyFont="1" applyFill="1" applyBorder="1"/>
    <xf numFmtId="3" fontId="0" fillId="3" borderId="1" xfId="0" applyNumberFormat="1" applyFill="1" applyBorder="1"/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3" fontId="0" fillId="3" borderId="1" xfId="0" applyNumberFormat="1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12" fillId="4" borderId="1" xfId="0" applyFont="1" applyFill="1" applyBorder="1"/>
    <xf numFmtId="0" fontId="6" fillId="5" borderId="1" xfId="0" applyFont="1" applyFill="1" applyBorder="1"/>
    <xf numFmtId="0" fontId="1" fillId="2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4" fillId="0" borderId="1" xfId="0" applyFont="1" applyBorder="1"/>
    <xf numFmtId="3" fontId="0" fillId="0" borderId="1" xfId="0" applyNumberForma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8" fillId="0" borderId="1" xfId="0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justify" vertical="top" wrapText="1"/>
    </xf>
    <xf numFmtId="0" fontId="0" fillId="0" borderId="2" xfId="0" applyBorder="1"/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0" fillId="0" borderId="4" xfId="0" applyBorder="1"/>
    <xf numFmtId="3" fontId="5" fillId="0" borderId="1" xfId="0" applyNumberFormat="1" applyFont="1" applyBorder="1" applyAlignment="1">
      <alignment horizontal="left"/>
    </xf>
    <xf numFmtId="0" fontId="9" fillId="0" borderId="1" xfId="0" applyFont="1" applyBorder="1"/>
    <xf numFmtId="3" fontId="1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left"/>
    </xf>
    <xf numFmtId="0" fontId="11" fillId="0" borderId="2" xfId="0" applyFont="1" applyBorder="1"/>
    <xf numFmtId="3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1" xfId="0" applyNumberFormat="1" applyFont="1" applyBorder="1"/>
    <xf numFmtId="0" fontId="10" fillId="0" borderId="1" xfId="0" applyFont="1" applyBorder="1"/>
    <xf numFmtId="0" fontId="2" fillId="5" borderId="1" xfId="0" applyFont="1" applyFill="1" applyBorder="1"/>
    <xf numFmtId="0" fontId="7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2" fillId="6" borderId="1" xfId="0" applyFont="1" applyFill="1" applyBorder="1"/>
    <xf numFmtId="0" fontId="8" fillId="3" borderId="1" xfId="0" applyFont="1" applyFill="1" applyBorder="1"/>
    <xf numFmtId="0" fontId="16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0" fontId="18" fillId="0" borderId="1" xfId="0" applyFont="1" applyBorder="1"/>
    <xf numFmtId="0" fontId="6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justify" vertical="top" wrapText="1"/>
    </xf>
    <xf numFmtId="3" fontId="16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0" fillId="0" borderId="0" xfId="0" applyFill="1" applyBorder="1"/>
    <xf numFmtId="0" fontId="0" fillId="7" borderId="5" xfId="0" applyFill="1" applyBorder="1"/>
    <xf numFmtId="0" fontId="23" fillId="3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justify" wrapText="1"/>
    </xf>
    <xf numFmtId="0" fontId="2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2" fillId="0" borderId="4" xfId="0" applyFont="1" applyBorder="1" applyAlignment="1">
      <alignment horizontal="right" wrapText="1"/>
    </xf>
    <xf numFmtId="0" fontId="23" fillId="0" borderId="1" xfId="0" applyFont="1" applyBorder="1"/>
    <xf numFmtId="0" fontId="22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right" wrapText="1"/>
    </xf>
    <xf numFmtId="0" fontId="22" fillId="6" borderId="1" xfId="0" applyFont="1" applyFill="1" applyBorder="1" applyAlignment="1">
      <alignment horizontal="right"/>
    </xf>
    <xf numFmtId="0" fontId="22" fillId="6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2" fillId="7" borderId="1" xfId="0" applyFont="1" applyFill="1" applyBorder="1"/>
    <xf numFmtId="0" fontId="25" fillId="0" borderId="1" xfId="0" applyFont="1" applyBorder="1"/>
    <xf numFmtId="0" fontId="24" fillId="0" borderId="1" xfId="0" applyFont="1" applyBorder="1"/>
    <xf numFmtId="0" fontId="24" fillId="3" borderId="1" xfId="0" applyFont="1" applyFill="1" applyBorder="1"/>
    <xf numFmtId="3" fontId="16" fillId="0" borderId="2" xfId="0" applyNumberFormat="1" applyFont="1" applyBorder="1" applyAlignment="1">
      <alignment horizontal="left"/>
    </xf>
    <xf numFmtId="0" fontId="3" fillId="0" borderId="2" xfId="0" applyFont="1" applyBorder="1"/>
    <xf numFmtId="3" fontId="0" fillId="3" borderId="2" xfId="0" applyNumberFormat="1" applyFont="1" applyFill="1" applyBorder="1" applyAlignment="1">
      <alignment horizontal="left"/>
    </xf>
    <xf numFmtId="0" fontId="0" fillId="3" borderId="3" xfId="0" applyFont="1" applyFill="1" applyBorder="1"/>
    <xf numFmtId="0" fontId="3" fillId="3" borderId="2" xfId="0" applyFont="1" applyFill="1" applyBorder="1" applyAlignment="1">
      <alignment horizontal="justify" vertical="top" wrapText="1"/>
    </xf>
    <xf numFmtId="0" fontId="0" fillId="3" borderId="3" xfId="0" applyFill="1" applyBorder="1"/>
    <xf numFmtId="0" fontId="28" fillId="3" borderId="4" xfId="0" applyFont="1" applyFill="1" applyBorder="1" applyAlignment="1">
      <alignment horizontal="justify" vertical="top" wrapText="1"/>
    </xf>
    <xf numFmtId="3" fontId="16" fillId="3" borderId="1" xfId="0" applyNumberFormat="1" applyFont="1" applyFill="1" applyBorder="1" applyAlignment="1">
      <alignment horizontal="left"/>
    </xf>
    <xf numFmtId="0" fontId="26" fillId="3" borderId="1" xfId="0" applyFont="1" applyFill="1" applyBorder="1" applyAlignment="1">
      <alignment horizontal="justify" vertical="top" wrapText="1"/>
    </xf>
    <xf numFmtId="3" fontId="16" fillId="3" borderId="3" xfId="0" applyNumberFormat="1" applyFont="1" applyFill="1" applyBorder="1" applyAlignment="1">
      <alignment horizontal="left"/>
    </xf>
    <xf numFmtId="0" fontId="26" fillId="3" borderId="3" xfId="0" applyFont="1" applyFill="1" applyBorder="1" applyAlignment="1">
      <alignment horizontal="justify" vertical="top" wrapText="1"/>
    </xf>
    <xf numFmtId="0" fontId="27" fillId="3" borderId="3" xfId="0" applyFont="1" applyFill="1" applyBorder="1" applyAlignment="1">
      <alignment horizontal="justify" vertical="top" wrapText="1"/>
    </xf>
    <xf numFmtId="2" fontId="20" fillId="0" borderId="0" xfId="0" applyNumberFormat="1" applyFont="1" applyFill="1" applyBorder="1"/>
    <xf numFmtId="0" fontId="31" fillId="0" borderId="1" xfId="0" applyFont="1" applyBorder="1"/>
    <xf numFmtId="0" fontId="26" fillId="0" borderId="1" xfId="0" applyFont="1" applyBorder="1"/>
    <xf numFmtId="0" fontId="1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3" fontId="31" fillId="0" borderId="1" xfId="0" applyNumberFormat="1" applyFont="1" applyBorder="1" applyAlignment="1">
      <alignment horizontal="left"/>
    </xf>
    <xf numFmtId="3" fontId="29" fillId="0" borderId="1" xfId="0" applyNumberFormat="1" applyFont="1" applyBorder="1" applyAlignment="1">
      <alignment horizontal="left"/>
    </xf>
    <xf numFmtId="3" fontId="25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Fill="1" applyBorder="1"/>
    <xf numFmtId="0" fontId="2" fillId="0" borderId="0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Fill="1" applyBorder="1"/>
    <xf numFmtId="0" fontId="32" fillId="0" borderId="1" xfId="0" applyFont="1" applyBorder="1" applyAlignment="1">
      <alignment horizontal="left"/>
    </xf>
    <xf numFmtId="0" fontId="32" fillId="0" borderId="1" xfId="0" applyFont="1" applyBorder="1"/>
    <xf numFmtId="0" fontId="33" fillId="4" borderId="1" xfId="0" applyFont="1" applyFill="1" applyBorder="1"/>
    <xf numFmtId="0" fontId="33" fillId="0" borderId="1" xfId="0" applyFont="1" applyBorder="1" applyAlignment="1">
      <alignment horizontal="center"/>
    </xf>
    <xf numFmtId="0" fontId="32" fillId="3" borderId="1" xfId="0" applyFont="1" applyFill="1" applyBorder="1"/>
    <xf numFmtId="0" fontId="33" fillId="3" borderId="1" xfId="0" applyFont="1" applyFill="1" applyBorder="1"/>
    <xf numFmtId="0" fontId="33" fillId="0" borderId="1" xfId="0" applyFont="1" applyBorder="1"/>
    <xf numFmtId="0" fontId="32" fillId="0" borderId="0" xfId="0" applyFont="1"/>
    <xf numFmtId="0" fontId="32" fillId="0" borderId="0" xfId="0" applyFont="1" applyFill="1" applyBorder="1"/>
    <xf numFmtId="164" fontId="33" fillId="0" borderId="0" xfId="0" applyNumberFormat="1" applyFont="1" applyFill="1" applyBorder="1"/>
    <xf numFmtId="0" fontId="33" fillId="0" borderId="1" xfId="0" applyNumberFormat="1" applyFont="1" applyBorder="1"/>
    <xf numFmtId="0" fontId="32" fillId="0" borderId="2" xfId="0" applyFont="1" applyBorder="1"/>
    <xf numFmtId="0" fontId="32" fillId="6" borderId="1" xfId="0" applyFont="1" applyFill="1" applyBorder="1"/>
    <xf numFmtId="0" fontId="33" fillId="6" borderId="1" xfId="0" applyFont="1" applyFill="1" applyBorder="1"/>
    <xf numFmtId="0" fontId="33" fillId="0" borderId="0" xfId="0" applyFont="1" applyFill="1" applyBorder="1"/>
    <xf numFmtId="0" fontId="34" fillId="0" borderId="1" xfId="0" applyFont="1" applyBorder="1"/>
    <xf numFmtId="0" fontId="34" fillId="3" borderId="1" xfId="0" applyFont="1" applyFill="1" applyBorder="1"/>
    <xf numFmtId="3" fontId="34" fillId="3" borderId="6" xfId="0" applyNumberFormat="1" applyFont="1" applyFill="1" applyBorder="1" applyAlignment="1">
      <alignment horizontal="left"/>
    </xf>
    <xf numFmtId="3" fontId="34" fillId="3" borderId="3" xfId="0" applyNumberFormat="1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5" fillId="3" borderId="1" xfId="0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left"/>
    </xf>
    <xf numFmtId="0" fontId="35" fillId="3" borderId="1" xfId="0" applyFont="1" applyFill="1" applyBorder="1"/>
    <xf numFmtId="0" fontId="36" fillId="3" borderId="1" xfId="0" applyFont="1" applyFill="1" applyBorder="1" applyAlignment="1">
      <alignment horizontal="right"/>
    </xf>
    <xf numFmtId="0" fontId="35" fillId="3" borderId="1" xfId="0" applyFont="1" applyFill="1" applyBorder="1" applyAlignment="1">
      <alignment horizontal="right"/>
    </xf>
    <xf numFmtId="0" fontId="37" fillId="3" borderId="1" xfId="0" applyFont="1" applyFill="1" applyBorder="1" applyAlignment="1">
      <alignment horizontal="right"/>
    </xf>
    <xf numFmtId="0" fontId="35" fillId="0" borderId="4" xfId="0" applyFont="1" applyFill="1" applyBorder="1" applyAlignment="1">
      <alignment horizontal="right"/>
    </xf>
    <xf numFmtId="0" fontId="5" fillId="0" borderId="4" xfId="0" applyFont="1" applyFill="1" applyBorder="1"/>
    <xf numFmtId="0" fontId="35" fillId="3" borderId="4" xfId="0" applyFont="1" applyFill="1" applyBorder="1" applyAlignment="1">
      <alignment horizontal="right"/>
    </xf>
    <xf numFmtId="0" fontId="5" fillId="3" borderId="4" xfId="0" applyFont="1" applyFill="1" applyBorder="1"/>
    <xf numFmtId="0" fontId="36" fillId="3" borderId="4" xfId="0" applyFont="1" applyFill="1" applyBorder="1" applyAlignment="1">
      <alignment horizontal="right"/>
    </xf>
    <xf numFmtId="0" fontId="6" fillId="3" borderId="4" xfId="0" applyFont="1" applyFill="1" applyBorder="1"/>
    <xf numFmtId="0" fontId="35" fillId="0" borderId="4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/>
    <xf numFmtId="0" fontId="35" fillId="0" borderId="1" xfId="0" applyFont="1" applyBorder="1" applyAlignment="1">
      <alignment horizontal="right"/>
    </xf>
    <xf numFmtId="0" fontId="36" fillId="0" borderId="1" xfId="0" applyFont="1" applyBorder="1" applyAlignment="1">
      <alignment horizontal="right"/>
    </xf>
    <xf numFmtId="0" fontId="38" fillId="8" borderId="1" xfId="0" applyFont="1" applyFill="1" applyBorder="1"/>
    <xf numFmtId="0" fontId="38" fillId="8" borderId="2" xfId="0" applyFont="1" applyFill="1" applyBorder="1"/>
    <xf numFmtId="0" fontId="39" fillId="8" borderId="2" xfId="0" applyFont="1" applyFill="1" applyBorder="1"/>
    <xf numFmtId="3" fontId="0" fillId="8" borderId="1" xfId="0" applyNumberFormat="1" applyFill="1" applyBorder="1" applyAlignment="1">
      <alignment horizontal="left"/>
    </xf>
    <xf numFmtId="0" fontId="3" fillId="8" borderId="1" xfId="0" applyFont="1" applyFill="1" applyBorder="1" applyAlignment="1">
      <alignment horizontal="justify" vertical="top" wrapText="1"/>
    </xf>
    <xf numFmtId="0" fontId="0" fillId="8" borderId="1" xfId="0" applyFont="1" applyFill="1" applyBorder="1" applyAlignment="1">
      <alignment horizontal="right" vertical="top" wrapText="1"/>
    </xf>
    <xf numFmtId="0" fontId="22" fillId="8" borderId="1" xfId="0" applyFont="1" applyFill="1" applyBorder="1" applyAlignment="1">
      <alignment horizontal="right" wrapText="1"/>
    </xf>
    <xf numFmtId="0" fontId="0" fillId="8" borderId="1" xfId="0" applyFill="1" applyBorder="1"/>
    <xf numFmtId="0" fontId="32" fillId="8" borderId="1" xfId="0" applyFont="1" applyFill="1" applyBorder="1"/>
    <xf numFmtId="0" fontId="3" fillId="8" borderId="1" xfId="0" applyFont="1" applyFill="1" applyBorder="1"/>
    <xf numFmtId="0" fontId="0" fillId="8" borderId="1" xfId="0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left"/>
    </xf>
    <xf numFmtId="0" fontId="22" fillId="8" borderId="1" xfId="0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left"/>
    </xf>
    <xf numFmtId="0" fontId="22" fillId="6" borderId="1" xfId="0" applyFont="1" applyFill="1" applyBorder="1" applyAlignment="1">
      <alignment horizontal="right" wrapText="1"/>
    </xf>
    <xf numFmtId="0" fontId="12" fillId="7" borderId="1" xfId="0" applyFont="1" applyFill="1" applyBorder="1"/>
    <xf numFmtId="0" fontId="6" fillId="0" borderId="1" xfId="0" applyFont="1" applyFill="1" applyBorder="1" applyAlignment="1">
      <alignment horizontal="center"/>
    </xf>
    <xf numFmtId="0" fontId="35" fillId="0" borderId="1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/>
    <xf numFmtId="0" fontId="2" fillId="0" borderId="1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36" fillId="4" borderId="1" xfId="0" applyFont="1" applyFill="1" applyBorder="1" applyAlignment="1">
      <alignment horizontal="right"/>
    </xf>
    <xf numFmtId="0" fontId="6" fillId="4" borderId="1" xfId="0" applyFont="1" applyFill="1" applyBorder="1"/>
    <xf numFmtId="0" fontId="36" fillId="6" borderId="1" xfId="0" applyFont="1" applyFill="1" applyBorder="1" applyAlignment="1">
      <alignment horizontal="right"/>
    </xf>
    <xf numFmtId="0" fontId="6" fillId="6" borderId="1" xfId="0" applyFont="1" applyFill="1" applyBorder="1"/>
    <xf numFmtId="3" fontId="2" fillId="8" borderId="1" xfId="0" applyNumberFormat="1" applyFont="1" applyFill="1" applyBorder="1" applyAlignment="1">
      <alignment horizontal="left"/>
    </xf>
    <xf numFmtId="0" fontId="36" fillId="8" borderId="1" xfId="0" applyFont="1" applyFill="1" applyBorder="1" applyAlignment="1">
      <alignment horizontal="right"/>
    </xf>
    <xf numFmtId="0" fontId="6" fillId="8" borderId="1" xfId="0" applyFont="1" applyFill="1" applyBorder="1"/>
    <xf numFmtId="0" fontId="0" fillId="4" borderId="1" xfId="0" applyFont="1" applyFill="1" applyBorder="1"/>
    <xf numFmtId="2" fontId="6" fillId="4" borderId="1" xfId="0" applyNumberFormat="1" applyFont="1" applyFill="1" applyBorder="1"/>
    <xf numFmtId="0" fontId="2" fillId="4" borderId="1" xfId="0" applyNumberFormat="1" applyFont="1" applyFill="1" applyBorder="1"/>
    <xf numFmtId="164" fontId="33" fillId="4" borderId="1" xfId="0" applyNumberFormat="1" applyFont="1" applyFill="1" applyBorder="1"/>
    <xf numFmtId="0" fontId="4" fillId="4" borderId="1" xfId="0" applyFont="1" applyFill="1" applyBorder="1"/>
    <xf numFmtId="3" fontId="5" fillId="6" borderId="1" xfId="0" applyNumberFormat="1" applyFont="1" applyFill="1" applyBorder="1" applyAlignment="1">
      <alignment horizontal="left"/>
    </xf>
    <xf numFmtId="0" fontId="14" fillId="6" borderId="1" xfId="0" applyFont="1" applyFill="1" applyBorder="1"/>
    <xf numFmtId="0" fontId="21" fillId="7" borderId="1" xfId="0" applyFont="1" applyFill="1" applyBorder="1"/>
    <xf numFmtId="0" fontId="33" fillId="7" borderId="1" xfId="0" applyFon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right" wrapText="1"/>
    </xf>
    <xf numFmtId="0" fontId="2" fillId="4" borderId="3" xfId="0" applyFont="1" applyFill="1" applyBorder="1"/>
    <xf numFmtId="1" fontId="33" fillId="7" borderId="1" xfId="0" applyNumberFormat="1" applyFont="1" applyFill="1" applyBorder="1"/>
    <xf numFmtId="0" fontId="0" fillId="3" borderId="0" xfId="0" applyFill="1" applyBorder="1"/>
    <xf numFmtId="0" fontId="19" fillId="3" borderId="0" xfId="0" applyFont="1" applyFill="1" applyBorder="1"/>
    <xf numFmtId="0" fontId="0" fillId="6" borderId="1" xfId="0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0"/>
  <sheetViews>
    <sheetView tabSelected="1" view="pageLayout" topLeftCell="A600" workbookViewId="0">
      <selection activeCell="K611" sqref="K611"/>
    </sheetView>
  </sheetViews>
  <sheetFormatPr defaultColWidth="9.140625" defaultRowHeight="15" x14ac:dyDescent="0.25"/>
  <cols>
    <col min="2" max="2" width="24.140625" customWidth="1"/>
    <col min="3" max="3" width="9.28515625" style="24" customWidth="1"/>
    <col min="4" max="4" width="11" customWidth="1"/>
    <col min="5" max="5" width="12.140625" hidden="1" customWidth="1"/>
    <col min="6" max="7" width="12" style="24" customWidth="1"/>
    <col min="8" max="8" width="12" style="196" customWidth="1"/>
    <col min="9" max="9" width="10.28515625" style="143" customWidth="1"/>
    <col min="10" max="10" width="11.140625" style="143" customWidth="1"/>
  </cols>
  <sheetData>
    <row r="1" spans="1:10" ht="17.25" customHeight="1" x14ac:dyDescent="0.25">
      <c r="A1" s="155" t="s">
        <v>0</v>
      </c>
      <c r="B1" s="15"/>
      <c r="C1" s="31"/>
      <c r="D1" s="15"/>
      <c r="E1" s="15"/>
      <c r="F1" s="31"/>
      <c r="G1" s="31"/>
      <c r="H1" s="36"/>
      <c r="I1" s="136"/>
      <c r="J1" s="136"/>
    </row>
    <row r="2" spans="1:10" hidden="1" x14ac:dyDescent="0.25">
      <c r="A2" s="22"/>
      <c r="B2" s="1" t="s">
        <v>1</v>
      </c>
      <c r="C2" s="25"/>
      <c r="D2" s="1" t="s">
        <v>2</v>
      </c>
      <c r="E2" s="1" t="s">
        <v>3</v>
      </c>
      <c r="F2" s="25"/>
      <c r="G2" s="25"/>
      <c r="H2" s="33"/>
      <c r="I2" s="137"/>
      <c r="J2" s="137"/>
    </row>
    <row r="3" spans="1:10" ht="15.75" x14ac:dyDescent="0.25">
      <c r="A3" s="18" t="s">
        <v>4</v>
      </c>
      <c r="B3" s="19"/>
      <c r="C3" s="20">
        <v>1027079</v>
      </c>
      <c r="D3" s="20">
        <f t="shared" ref="D3:J3" si="0">SUM(D15+D49+D61+D65+D68)</f>
        <v>1156974</v>
      </c>
      <c r="E3" s="20">
        <f t="shared" si="0"/>
        <v>1120757</v>
      </c>
      <c r="F3" s="20">
        <f>SUM(F15+F49+F61+F65+F68)</f>
        <v>1233486.3999999999</v>
      </c>
      <c r="G3" s="20">
        <f>SUM(G15+G49+G61+G65+G68)</f>
        <v>1205414</v>
      </c>
      <c r="H3" s="20">
        <f t="shared" si="0"/>
        <v>1302142</v>
      </c>
      <c r="I3" s="138">
        <f t="shared" si="0"/>
        <v>1285475</v>
      </c>
      <c r="J3" s="138">
        <f t="shared" si="0"/>
        <v>1285475</v>
      </c>
    </row>
    <row r="4" spans="1:10" ht="15.75" x14ac:dyDescent="0.25">
      <c r="A4" s="151" t="s">
        <v>5</v>
      </c>
      <c r="B4" s="103"/>
      <c r="C4" s="23">
        <v>2011</v>
      </c>
      <c r="D4" s="23">
        <v>2012</v>
      </c>
      <c r="E4" s="56" t="s">
        <v>328</v>
      </c>
      <c r="F4" s="56" t="s">
        <v>503</v>
      </c>
      <c r="G4" s="56" t="s">
        <v>504</v>
      </c>
      <c r="H4" s="189">
        <v>2014</v>
      </c>
      <c r="I4" s="139">
        <v>2015</v>
      </c>
      <c r="J4" s="139">
        <v>2016</v>
      </c>
    </row>
    <row r="5" spans="1:10" ht="16.5" customHeight="1" x14ac:dyDescent="0.25">
      <c r="A5" s="157">
        <v>111003</v>
      </c>
      <c r="B5" s="97" t="s">
        <v>75</v>
      </c>
      <c r="C5" s="156">
        <v>411158</v>
      </c>
      <c r="D5" s="158">
        <v>442620</v>
      </c>
      <c r="E5" s="158">
        <v>418600</v>
      </c>
      <c r="F5" s="158">
        <v>480652.4</v>
      </c>
      <c r="G5" s="158">
        <v>473000</v>
      </c>
      <c r="H5" s="190">
        <v>500000</v>
      </c>
      <c r="I5" s="158">
        <v>500000</v>
      </c>
      <c r="J5" s="158">
        <v>500000</v>
      </c>
    </row>
    <row r="6" spans="1:10" ht="14.25" customHeight="1" x14ac:dyDescent="0.25">
      <c r="A6" s="157">
        <v>121001</v>
      </c>
      <c r="B6" s="97" t="s">
        <v>76</v>
      </c>
      <c r="C6" s="156">
        <v>33360</v>
      </c>
      <c r="D6" s="158">
        <v>60393</v>
      </c>
      <c r="E6" s="158">
        <v>56000</v>
      </c>
      <c r="F6" s="158">
        <v>59000</v>
      </c>
      <c r="G6" s="158">
        <v>57000</v>
      </c>
      <c r="H6" s="190">
        <v>58000</v>
      </c>
      <c r="I6" s="158">
        <v>58000</v>
      </c>
      <c r="J6" s="158">
        <v>58000</v>
      </c>
    </row>
    <row r="7" spans="1:10" ht="15" customHeight="1" x14ac:dyDescent="0.25">
      <c r="A7" s="157">
        <v>121002</v>
      </c>
      <c r="B7" s="97" t="s">
        <v>77</v>
      </c>
      <c r="C7" s="156">
        <v>17928</v>
      </c>
      <c r="D7" s="158">
        <v>30876</v>
      </c>
      <c r="E7" s="158">
        <v>26000</v>
      </c>
      <c r="F7" s="158">
        <v>29000</v>
      </c>
      <c r="G7" s="158">
        <v>28000</v>
      </c>
      <c r="H7" s="190">
        <v>28500</v>
      </c>
      <c r="I7" s="158">
        <v>28500</v>
      </c>
      <c r="J7" s="158">
        <v>28500</v>
      </c>
    </row>
    <row r="8" spans="1:10" ht="13.5" customHeight="1" x14ac:dyDescent="0.25">
      <c r="A8" s="157">
        <v>133001</v>
      </c>
      <c r="B8" s="97" t="s">
        <v>78</v>
      </c>
      <c r="C8" s="156">
        <v>1107</v>
      </c>
      <c r="D8" s="158">
        <v>1043</v>
      </c>
      <c r="E8" s="158">
        <v>1050</v>
      </c>
      <c r="F8" s="158">
        <v>1000</v>
      </c>
      <c r="G8" s="158">
        <v>1000</v>
      </c>
      <c r="H8" s="190">
        <v>1000</v>
      </c>
      <c r="I8" s="158">
        <v>1000</v>
      </c>
      <c r="J8" s="158">
        <v>1000</v>
      </c>
    </row>
    <row r="9" spans="1:10" ht="15" customHeight="1" x14ac:dyDescent="0.25">
      <c r="A9" s="157">
        <v>133003</v>
      </c>
      <c r="B9" s="97" t="s">
        <v>79</v>
      </c>
      <c r="C9" s="156">
        <v>105</v>
      </c>
      <c r="D9" s="158">
        <v>35</v>
      </c>
      <c r="E9" s="158">
        <v>35</v>
      </c>
      <c r="F9" s="158">
        <v>35</v>
      </c>
      <c r="G9" s="158">
        <v>35</v>
      </c>
      <c r="H9" s="190">
        <v>35</v>
      </c>
      <c r="I9" s="158">
        <v>35</v>
      </c>
      <c r="J9" s="158">
        <v>35</v>
      </c>
    </row>
    <row r="10" spans="1:10" ht="15" customHeight="1" x14ac:dyDescent="0.25">
      <c r="A10" s="157">
        <v>133004</v>
      </c>
      <c r="B10" s="97" t="s">
        <v>80</v>
      </c>
      <c r="C10" s="156">
        <v>210</v>
      </c>
      <c r="D10" s="158">
        <v>210</v>
      </c>
      <c r="E10" s="158">
        <v>210</v>
      </c>
      <c r="F10" s="158">
        <v>210</v>
      </c>
      <c r="G10" s="158">
        <v>210</v>
      </c>
      <c r="H10" s="190">
        <v>210</v>
      </c>
      <c r="I10" s="158">
        <v>210</v>
      </c>
      <c r="J10" s="158">
        <v>210</v>
      </c>
    </row>
    <row r="11" spans="1:10" ht="15.75" customHeight="1" x14ac:dyDescent="0.25">
      <c r="A11" s="157">
        <v>133012</v>
      </c>
      <c r="B11" s="97" t="s">
        <v>81</v>
      </c>
      <c r="C11" s="156">
        <v>3174</v>
      </c>
      <c r="D11" s="158">
        <v>1948</v>
      </c>
      <c r="E11" s="158">
        <v>1500</v>
      </c>
      <c r="F11" s="158">
        <v>1500</v>
      </c>
      <c r="G11" s="158">
        <v>1800</v>
      </c>
      <c r="H11" s="190">
        <v>1800</v>
      </c>
      <c r="I11" s="158">
        <v>1800</v>
      </c>
      <c r="J11" s="158">
        <v>1800</v>
      </c>
    </row>
    <row r="12" spans="1:10" ht="15" customHeight="1" x14ac:dyDescent="0.25">
      <c r="A12" s="157">
        <v>133013</v>
      </c>
      <c r="B12" s="97" t="s">
        <v>83</v>
      </c>
      <c r="C12" s="156">
        <v>31143</v>
      </c>
      <c r="D12" s="158">
        <v>49855</v>
      </c>
      <c r="E12" s="158">
        <v>49000</v>
      </c>
      <c r="F12" s="158">
        <v>49000</v>
      </c>
      <c r="G12" s="158">
        <v>49000</v>
      </c>
      <c r="H12" s="190">
        <v>49000</v>
      </c>
      <c r="I12" s="158">
        <v>49000</v>
      </c>
      <c r="J12" s="158">
        <v>49000</v>
      </c>
    </row>
    <row r="13" spans="1:10" ht="18" customHeight="1" x14ac:dyDescent="0.25">
      <c r="A13" s="157">
        <v>133014</v>
      </c>
      <c r="B13" s="98" t="s">
        <v>82</v>
      </c>
      <c r="C13" s="156">
        <v>6517</v>
      </c>
      <c r="D13" s="158">
        <v>11102</v>
      </c>
      <c r="E13" s="158">
        <v>11100</v>
      </c>
      <c r="F13" s="158">
        <v>11100</v>
      </c>
      <c r="G13" s="158">
        <v>7047</v>
      </c>
      <c r="H13" s="190">
        <v>7047</v>
      </c>
      <c r="I13" s="158">
        <v>7047</v>
      </c>
      <c r="J13" s="158">
        <v>7047</v>
      </c>
    </row>
    <row r="14" spans="1:10" ht="15" customHeight="1" x14ac:dyDescent="0.25">
      <c r="A14" s="157">
        <v>139002</v>
      </c>
      <c r="B14" s="77" t="s">
        <v>84</v>
      </c>
      <c r="C14" s="156">
        <v>0</v>
      </c>
      <c r="D14" s="158">
        <v>0</v>
      </c>
      <c r="E14" s="158">
        <v>0</v>
      </c>
      <c r="F14" s="158">
        <v>0</v>
      </c>
      <c r="G14" s="158">
        <v>0</v>
      </c>
      <c r="H14" s="190">
        <v>0</v>
      </c>
      <c r="I14" s="158"/>
      <c r="J14" s="158"/>
    </row>
    <row r="15" spans="1:10" x14ac:dyDescent="0.25">
      <c r="A15" s="11"/>
      <c r="B15" s="6"/>
      <c r="C15" s="75">
        <v>504702</v>
      </c>
      <c r="D15" s="5">
        <f t="shared" ref="D15:J15" si="1">SUM(D5:D14)</f>
        <v>598082</v>
      </c>
      <c r="E15" s="5">
        <f t="shared" si="1"/>
        <v>563495</v>
      </c>
      <c r="F15" s="5">
        <f t="shared" si="1"/>
        <v>631497.4</v>
      </c>
      <c r="G15" s="5">
        <f t="shared" si="1"/>
        <v>617092</v>
      </c>
      <c r="H15" s="191">
        <f t="shared" si="1"/>
        <v>645592</v>
      </c>
      <c r="I15" s="141">
        <f t="shared" si="1"/>
        <v>645592</v>
      </c>
      <c r="J15" s="141">
        <f t="shared" si="1"/>
        <v>645592</v>
      </c>
    </row>
    <row r="16" spans="1:10" x14ac:dyDescent="0.25">
      <c r="A16" s="152" t="s">
        <v>6</v>
      </c>
      <c r="B16" s="104"/>
      <c r="C16" s="6"/>
      <c r="D16" s="6"/>
      <c r="E16" s="6"/>
      <c r="F16" s="6"/>
      <c r="G16" s="6"/>
      <c r="H16" s="33"/>
      <c r="I16" s="140"/>
      <c r="J16" s="140"/>
    </row>
    <row r="17" spans="1:10" ht="15.75" customHeight="1" x14ac:dyDescent="0.25">
      <c r="A17" s="8">
        <v>212002</v>
      </c>
      <c r="B17" s="97" t="s">
        <v>7</v>
      </c>
      <c r="C17" s="156">
        <v>7260</v>
      </c>
      <c r="D17" s="131">
        <v>7727</v>
      </c>
      <c r="E17" s="131">
        <v>6500</v>
      </c>
      <c r="F17" s="131">
        <v>6500</v>
      </c>
      <c r="G17" s="131">
        <v>6500</v>
      </c>
      <c r="H17" s="133">
        <v>6500</v>
      </c>
      <c r="I17" s="131">
        <v>6500</v>
      </c>
      <c r="J17" s="131">
        <v>6500</v>
      </c>
    </row>
    <row r="18" spans="1:10" ht="15" customHeight="1" x14ac:dyDescent="0.25">
      <c r="A18" s="6" t="s">
        <v>8</v>
      </c>
      <c r="B18" s="98" t="s">
        <v>9</v>
      </c>
      <c r="C18" s="156">
        <v>6265</v>
      </c>
      <c r="D18" s="131">
        <v>7463</v>
      </c>
      <c r="E18" s="131">
        <v>6000</v>
      </c>
      <c r="F18" s="131">
        <v>6000</v>
      </c>
      <c r="G18" s="131">
        <v>4500</v>
      </c>
      <c r="H18" s="133">
        <v>4500</v>
      </c>
      <c r="I18" s="131">
        <v>4500</v>
      </c>
      <c r="J18" s="131">
        <v>4500</v>
      </c>
    </row>
    <row r="19" spans="1:10" ht="16.5" customHeight="1" x14ac:dyDescent="0.25">
      <c r="A19" s="6" t="s">
        <v>10</v>
      </c>
      <c r="B19" s="97" t="s">
        <v>11</v>
      </c>
      <c r="C19" s="156">
        <v>682</v>
      </c>
      <c r="D19" s="131">
        <v>709</v>
      </c>
      <c r="E19" s="131">
        <v>708</v>
      </c>
      <c r="F19" s="131">
        <v>720</v>
      </c>
      <c r="G19" s="131">
        <v>720</v>
      </c>
      <c r="H19" s="133">
        <v>735</v>
      </c>
      <c r="I19" s="131">
        <v>735</v>
      </c>
      <c r="J19" s="131">
        <v>735</v>
      </c>
    </row>
    <row r="20" spans="1:10" ht="15" customHeight="1" x14ac:dyDescent="0.25">
      <c r="A20" s="6" t="s">
        <v>12</v>
      </c>
      <c r="B20" s="97" t="s">
        <v>13</v>
      </c>
      <c r="C20" s="156">
        <v>1938</v>
      </c>
      <c r="D20" s="131">
        <v>2093</v>
      </c>
      <c r="E20" s="131">
        <v>2092</v>
      </c>
      <c r="F20" s="131">
        <v>2100</v>
      </c>
      <c r="G20" s="131">
        <v>2100</v>
      </c>
      <c r="H20" s="133">
        <v>2100</v>
      </c>
      <c r="I20" s="131">
        <v>2100</v>
      </c>
      <c r="J20" s="131">
        <v>2100</v>
      </c>
    </row>
    <row r="21" spans="1:10" ht="15.75" customHeight="1" x14ac:dyDescent="0.25">
      <c r="A21" s="6" t="s">
        <v>14</v>
      </c>
      <c r="B21" s="97" t="s">
        <v>15</v>
      </c>
      <c r="C21" s="156">
        <v>1992</v>
      </c>
      <c r="D21" s="131">
        <v>0</v>
      </c>
      <c r="E21" s="131">
        <v>2069</v>
      </c>
      <c r="F21" s="131">
        <v>0</v>
      </c>
      <c r="G21" s="131">
        <v>0</v>
      </c>
      <c r="H21" s="133">
        <v>0</v>
      </c>
      <c r="I21" s="131">
        <v>0</v>
      </c>
      <c r="J21" s="131">
        <v>0</v>
      </c>
    </row>
    <row r="22" spans="1:10" ht="15" customHeight="1" x14ac:dyDescent="0.25">
      <c r="A22" s="6" t="s">
        <v>16</v>
      </c>
      <c r="B22" s="97" t="s">
        <v>17</v>
      </c>
      <c r="C22" s="156">
        <v>1561</v>
      </c>
      <c r="D22" s="131">
        <v>2151</v>
      </c>
      <c r="E22" s="131">
        <v>7000</v>
      </c>
      <c r="F22" s="131">
        <v>10000</v>
      </c>
      <c r="G22" s="131">
        <v>10000</v>
      </c>
      <c r="H22" s="133">
        <v>10000</v>
      </c>
      <c r="I22" s="131">
        <v>10000</v>
      </c>
      <c r="J22" s="131">
        <v>10000</v>
      </c>
    </row>
    <row r="23" spans="1:10" ht="15.75" customHeight="1" x14ac:dyDescent="0.25">
      <c r="A23" s="12" t="s">
        <v>18</v>
      </c>
      <c r="B23" s="97" t="s">
        <v>19</v>
      </c>
      <c r="C23" s="156">
        <v>119807</v>
      </c>
      <c r="D23" s="131">
        <v>122542</v>
      </c>
      <c r="E23" s="131">
        <v>123000</v>
      </c>
      <c r="F23" s="131">
        <v>123000</v>
      </c>
      <c r="G23" s="131">
        <v>123000</v>
      </c>
      <c r="H23" s="133">
        <v>123000</v>
      </c>
      <c r="I23" s="131">
        <v>123000</v>
      </c>
      <c r="J23" s="131">
        <v>123000</v>
      </c>
    </row>
    <row r="24" spans="1:10" ht="16.5" customHeight="1" x14ac:dyDescent="0.25">
      <c r="A24" s="8">
        <v>221004</v>
      </c>
      <c r="B24" s="97" t="s">
        <v>20</v>
      </c>
      <c r="C24" s="156">
        <v>16159</v>
      </c>
      <c r="D24" s="131">
        <v>10171</v>
      </c>
      <c r="E24" s="131">
        <v>13000</v>
      </c>
      <c r="F24" s="131">
        <v>13000</v>
      </c>
      <c r="G24" s="131">
        <v>13000</v>
      </c>
      <c r="H24" s="133">
        <v>13000</v>
      </c>
      <c r="I24" s="131">
        <v>13000</v>
      </c>
      <c r="J24" s="131">
        <v>13000</v>
      </c>
    </row>
    <row r="25" spans="1:10" ht="15.75" customHeight="1" x14ac:dyDescent="0.25">
      <c r="A25" s="8">
        <v>223001</v>
      </c>
      <c r="B25" s="77" t="s">
        <v>507</v>
      </c>
      <c r="C25" s="156">
        <v>1849</v>
      </c>
      <c r="D25" s="131">
        <v>1686</v>
      </c>
      <c r="E25" s="131">
        <v>1800</v>
      </c>
      <c r="F25" s="131">
        <v>1800</v>
      </c>
      <c r="G25" s="131">
        <v>3300</v>
      </c>
      <c r="H25" s="133">
        <v>4800</v>
      </c>
      <c r="I25" s="131">
        <v>4800</v>
      </c>
      <c r="J25" s="131">
        <v>4800</v>
      </c>
    </row>
    <row r="26" spans="1:10" s="24" customFormat="1" ht="15.75" customHeight="1" x14ac:dyDescent="0.25">
      <c r="A26" s="8">
        <v>223001</v>
      </c>
      <c r="B26" s="77" t="s">
        <v>330</v>
      </c>
      <c r="C26" s="156">
        <v>0</v>
      </c>
      <c r="D26" s="131">
        <v>2053</v>
      </c>
      <c r="E26" s="131">
        <v>3000</v>
      </c>
      <c r="F26" s="131">
        <v>20000</v>
      </c>
      <c r="G26" s="131">
        <v>6600</v>
      </c>
      <c r="H26" s="133">
        <v>19000</v>
      </c>
      <c r="I26" s="131">
        <v>19000</v>
      </c>
      <c r="J26" s="131">
        <v>19000</v>
      </c>
    </row>
    <row r="27" spans="1:10" ht="16.5" customHeight="1" x14ac:dyDescent="0.25">
      <c r="A27" s="6" t="s">
        <v>21</v>
      </c>
      <c r="B27" s="77" t="s">
        <v>329</v>
      </c>
      <c r="C27" s="156">
        <v>57426</v>
      </c>
      <c r="D27" s="131">
        <v>68926</v>
      </c>
      <c r="E27" s="131">
        <v>70000</v>
      </c>
      <c r="F27" s="131">
        <v>80000</v>
      </c>
      <c r="G27" s="131">
        <v>75000</v>
      </c>
      <c r="H27" s="133">
        <v>97000</v>
      </c>
      <c r="I27" s="131">
        <v>97000</v>
      </c>
      <c r="J27" s="131">
        <v>97000</v>
      </c>
    </row>
    <row r="28" spans="1:10" s="24" customFormat="1" ht="16.5" customHeight="1" x14ac:dyDescent="0.25">
      <c r="A28" s="10">
        <v>223001</v>
      </c>
      <c r="B28" s="77" t="s">
        <v>333</v>
      </c>
      <c r="C28" s="156">
        <v>0</v>
      </c>
      <c r="D28" s="131">
        <v>0</v>
      </c>
      <c r="E28" s="131">
        <v>0</v>
      </c>
      <c r="F28" s="131">
        <v>3804</v>
      </c>
      <c r="G28" s="131">
        <v>3804</v>
      </c>
      <c r="H28" s="133">
        <v>3804</v>
      </c>
      <c r="I28" s="131">
        <v>3804</v>
      </c>
      <c r="J28" s="131">
        <v>3804</v>
      </c>
    </row>
    <row r="29" spans="1:10" s="24" customFormat="1" ht="16.5" customHeight="1" x14ac:dyDescent="0.25">
      <c r="A29" s="6" t="s">
        <v>331</v>
      </c>
      <c r="B29" s="77" t="s">
        <v>506</v>
      </c>
      <c r="C29" s="156">
        <v>20</v>
      </c>
      <c r="D29" s="131">
        <v>435</v>
      </c>
      <c r="E29" s="131">
        <v>316</v>
      </c>
      <c r="F29" s="131">
        <v>0</v>
      </c>
      <c r="G29" s="131">
        <v>52</v>
      </c>
      <c r="H29" s="133">
        <v>0</v>
      </c>
      <c r="I29" s="131">
        <v>0</v>
      </c>
      <c r="J29" s="131">
        <v>0</v>
      </c>
    </row>
    <row r="30" spans="1:10" ht="15.75" customHeight="1" x14ac:dyDescent="0.25">
      <c r="A30" s="6" t="s">
        <v>22</v>
      </c>
      <c r="B30" s="77" t="s">
        <v>23</v>
      </c>
      <c r="C30" s="156">
        <v>240</v>
      </c>
      <c r="D30" s="131">
        <v>390</v>
      </c>
      <c r="E30" s="131">
        <v>300</v>
      </c>
      <c r="F30" s="131">
        <v>300</v>
      </c>
      <c r="G30" s="131">
        <v>200</v>
      </c>
      <c r="H30" s="133">
        <v>200</v>
      </c>
      <c r="I30" s="131">
        <v>200</v>
      </c>
      <c r="J30" s="131">
        <v>200</v>
      </c>
    </row>
    <row r="31" spans="1:10" ht="15.75" customHeight="1" x14ac:dyDescent="0.25">
      <c r="A31" s="6" t="s">
        <v>24</v>
      </c>
      <c r="B31" s="77" t="s">
        <v>25</v>
      </c>
      <c r="C31" s="156">
        <v>345</v>
      </c>
      <c r="D31" s="131">
        <v>319</v>
      </c>
      <c r="E31" s="131">
        <v>300</v>
      </c>
      <c r="F31" s="131">
        <v>200</v>
      </c>
      <c r="G31" s="131">
        <v>160</v>
      </c>
      <c r="H31" s="133">
        <v>160</v>
      </c>
      <c r="I31" s="131">
        <v>160</v>
      </c>
      <c r="J31" s="131">
        <v>160</v>
      </c>
    </row>
    <row r="32" spans="1:10" ht="15.75" customHeight="1" x14ac:dyDescent="0.25">
      <c r="A32" s="6" t="s">
        <v>26</v>
      </c>
      <c r="B32" s="77" t="s">
        <v>27</v>
      </c>
      <c r="C32" s="156">
        <v>1276</v>
      </c>
      <c r="D32" s="131">
        <v>923</v>
      </c>
      <c r="E32" s="131">
        <v>700</v>
      </c>
      <c r="F32" s="131">
        <v>700</v>
      </c>
      <c r="G32" s="131">
        <v>700</v>
      </c>
      <c r="H32" s="133">
        <v>700</v>
      </c>
      <c r="I32" s="131">
        <v>700</v>
      </c>
      <c r="J32" s="131">
        <v>700</v>
      </c>
    </row>
    <row r="33" spans="1:10" ht="16.5" customHeight="1" x14ac:dyDescent="0.25">
      <c r="A33" s="6" t="s">
        <v>28</v>
      </c>
      <c r="B33" s="77" t="s">
        <v>29</v>
      </c>
      <c r="C33" s="156">
        <v>63</v>
      </c>
      <c r="D33" s="131">
        <v>117</v>
      </c>
      <c r="E33" s="131">
        <v>150</v>
      </c>
      <c r="F33" s="131">
        <v>150</v>
      </c>
      <c r="G33" s="131">
        <v>100</v>
      </c>
      <c r="H33" s="133">
        <v>100</v>
      </c>
      <c r="I33" s="131">
        <v>100</v>
      </c>
      <c r="J33" s="131">
        <v>100</v>
      </c>
    </row>
    <row r="34" spans="1:10" ht="18" customHeight="1" x14ac:dyDescent="0.25">
      <c r="A34" s="6" t="s">
        <v>30</v>
      </c>
      <c r="B34" s="77" t="s">
        <v>31</v>
      </c>
      <c r="C34" s="156">
        <v>66</v>
      </c>
      <c r="D34" s="131">
        <v>66</v>
      </c>
      <c r="E34" s="131">
        <v>40</v>
      </c>
      <c r="F34" s="131">
        <v>50</v>
      </c>
      <c r="G34" s="131">
        <v>70</v>
      </c>
      <c r="H34" s="133">
        <v>70</v>
      </c>
      <c r="I34" s="131">
        <v>70</v>
      </c>
      <c r="J34" s="131">
        <v>70</v>
      </c>
    </row>
    <row r="35" spans="1:10" ht="15.75" customHeight="1" x14ac:dyDescent="0.25">
      <c r="A35" s="6" t="s">
        <v>32</v>
      </c>
      <c r="B35" s="77" t="s">
        <v>33</v>
      </c>
      <c r="C35" s="156">
        <v>26</v>
      </c>
      <c r="D35" s="131">
        <v>36</v>
      </c>
      <c r="E35" s="131">
        <v>21</v>
      </c>
      <c r="F35" s="131">
        <v>20</v>
      </c>
      <c r="G35" s="131">
        <v>30</v>
      </c>
      <c r="H35" s="133">
        <v>30</v>
      </c>
      <c r="I35" s="131">
        <v>30</v>
      </c>
      <c r="J35" s="131">
        <v>30</v>
      </c>
    </row>
    <row r="36" spans="1:10" ht="17.25" customHeight="1" x14ac:dyDescent="0.25">
      <c r="A36" s="6" t="s">
        <v>34</v>
      </c>
      <c r="B36" s="77" t="s">
        <v>35</v>
      </c>
      <c r="C36" s="156">
        <v>713</v>
      </c>
      <c r="D36" s="131">
        <v>0</v>
      </c>
      <c r="E36" s="131">
        <v>0</v>
      </c>
      <c r="F36" s="131">
        <v>1000</v>
      </c>
      <c r="G36" s="131">
        <v>0</v>
      </c>
      <c r="H36" s="133">
        <v>0</v>
      </c>
      <c r="I36" s="131">
        <v>0</v>
      </c>
      <c r="J36" s="131">
        <v>0</v>
      </c>
    </row>
    <row r="37" spans="1:10" ht="13.5" customHeight="1" x14ac:dyDescent="0.25">
      <c r="A37" s="13">
        <v>242</v>
      </c>
      <c r="B37" s="9" t="s">
        <v>36</v>
      </c>
      <c r="C37" s="156">
        <v>165</v>
      </c>
      <c r="D37" s="131">
        <v>125</v>
      </c>
      <c r="E37" s="131">
        <v>150</v>
      </c>
      <c r="F37" s="131">
        <v>150</v>
      </c>
      <c r="G37" s="131">
        <v>100</v>
      </c>
      <c r="H37" s="133">
        <v>100</v>
      </c>
      <c r="I37" s="131">
        <v>100</v>
      </c>
      <c r="J37" s="131">
        <v>100</v>
      </c>
    </row>
    <row r="38" spans="1:10" ht="14.25" customHeight="1" x14ac:dyDescent="0.25">
      <c r="A38" s="8">
        <v>292006</v>
      </c>
      <c r="B38" s="9" t="s">
        <v>37</v>
      </c>
      <c r="C38" s="156">
        <v>4318</v>
      </c>
      <c r="D38" s="131">
        <v>954</v>
      </c>
      <c r="E38" s="131">
        <v>954</v>
      </c>
      <c r="F38" s="131">
        <v>1000</v>
      </c>
      <c r="G38" s="131">
        <v>0</v>
      </c>
      <c r="H38" s="133">
        <v>0</v>
      </c>
      <c r="I38" s="131">
        <v>0</v>
      </c>
      <c r="J38" s="131">
        <v>0</v>
      </c>
    </row>
    <row r="39" spans="1:10" ht="17.25" customHeight="1" x14ac:dyDescent="0.25">
      <c r="A39" s="8">
        <v>292008</v>
      </c>
      <c r="B39" s="77" t="s">
        <v>38</v>
      </c>
      <c r="C39" s="156">
        <v>259</v>
      </c>
      <c r="D39" s="131">
        <v>251</v>
      </c>
      <c r="E39" s="131">
        <v>200</v>
      </c>
      <c r="F39" s="131">
        <v>200</v>
      </c>
      <c r="G39" s="131">
        <v>300</v>
      </c>
      <c r="H39" s="133">
        <v>300</v>
      </c>
      <c r="I39" s="131">
        <v>300</v>
      </c>
      <c r="J39" s="131">
        <v>300</v>
      </c>
    </row>
    <row r="40" spans="1:10" s="24" customFormat="1" ht="17.25" customHeight="1" x14ac:dyDescent="0.25">
      <c r="A40" s="8">
        <v>292017</v>
      </c>
      <c r="B40" s="77" t="s">
        <v>332</v>
      </c>
      <c r="C40" s="156">
        <v>0</v>
      </c>
      <c r="D40" s="131">
        <v>17554</v>
      </c>
      <c r="E40" s="131">
        <v>17554</v>
      </c>
      <c r="F40" s="131">
        <v>0</v>
      </c>
      <c r="G40" s="131">
        <v>0</v>
      </c>
      <c r="H40" s="133">
        <v>13251</v>
      </c>
      <c r="I40" s="131">
        <v>0</v>
      </c>
      <c r="J40" s="131">
        <v>0</v>
      </c>
    </row>
    <row r="41" spans="1:10" ht="15" customHeight="1" x14ac:dyDescent="0.25">
      <c r="A41" s="107">
        <v>292019</v>
      </c>
      <c r="B41" s="109" t="s">
        <v>86</v>
      </c>
      <c r="C41" s="156">
        <v>278</v>
      </c>
      <c r="D41" s="131">
        <v>585</v>
      </c>
      <c r="E41" s="131">
        <v>500</v>
      </c>
      <c r="F41" s="131">
        <v>500</v>
      </c>
      <c r="G41" s="131">
        <v>180</v>
      </c>
      <c r="H41" s="133">
        <v>180</v>
      </c>
      <c r="I41" s="131">
        <v>180</v>
      </c>
      <c r="J41" s="131">
        <v>180</v>
      </c>
    </row>
    <row r="42" spans="1:10" s="24" customFormat="1" ht="15" customHeight="1" x14ac:dyDescent="0.25">
      <c r="A42" s="153" t="s">
        <v>432</v>
      </c>
      <c r="B42" s="111"/>
      <c r="C42" s="156"/>
      <c r="D42" s="131"/>
      <c r="E42" s="131"/>
      <c r="F42" s="131"/>
      <c r="G42" s="131"/>
      <c r="H42" s="133"/>
      <c r="I42" s="131"/>
      <c r="J42" s="131"/>
    </row>
    <row r="43" spans="1:10" s="24" customFormat="1" ht="15" customHeight="1" x14ac:dyDescent="0.25">
      <c r="A43" s="112">
        <v>223002</v>
      </c>
      <c r="B43" s="113" t="s">
        <v>433</v>
      </c>
      <c r="C43" s="156">
        <v>0</v>
      </c>
      <c r="D43" s="131">
        <v>0</v>
      </c>
      <c r="E43" s="131"/>
      <c r="F43" s="131">
        <v>5460</v>
      </c>
      <c r="G43" s="131">
        <v>5460</v>
      </c>
      <c r="H43" s="133">
        <v>6300</v>
      </c>
      <c r="I43" s="131">
        <v>6300</v>
      </c>
      <c r="J43" s="131">
        <v>6300</v>
      </c>
    </row>
    <row r="44" spans="1:10" s="24" customFormat="1" ht="15" customHeight="1" x14ac:dyDescent="0.25">
      <c r="A44" s="154" t="s">
        <v>434</v>
      </c>
      <c r="B44" s="116"/>
      <c r="C44" s="156"/>
      <c r="D44" s="131"/>
      <c r="E44" s="131"/>
      <c r="F44" s="131"/>
      <c r="G44" s="131"/>
      <c r="H44" s="133"/>
      <c r="I44" s="131"/>
      <c r="J44" s="131"/>
    </row>
    <row r="45" spans="1:10" s="24" customFormat="1" ht="15" customHeight="1" x14ac:dyDescent="0.25">
      <c r="A45" s="114">
        <v>223002</v>
      </c>
      <c r="B45" s="115" t="s">
        <v>435</v>
      </c>
      <c r="C45" s="156">
        <v>0</v>
      </c>
      <c r="D45" s="131">
        <v>0</v>
      </c>
      <c r="E45" s="131"/>
      <c r="F45" s="131">
        <v>2500</v>
      </c>
      <c r="G45" s="131">
        <v>2500</v>
      </c>
      <c r="H45" s="133">
        <v>2500</v>
      </c>
      <c r="I45" s="131">
        <v>2500</v>
      </c>
      <c r="J45" s="131">
        <v>2500</v>
      </c>
    </row>
    <row r="46" spans="1:10" s="24" customFormat="1" ht="15" customHeight="1" x14ac:dyDescent="0.25">
      <c r="A46" s="114">
        <v>223003</v>
      </c>
      <c r="B46" s="115" t="s">
        <v>436</v>
      </c>
      <c r="C46" s="156">
        <v>0</v>
      </c>
      <c r="D46" s="131">
        <v>0</v>
      </c>
      <c r="E46" s="131"/>
      <c r="F46" s="131">
        <v>10000</v>
      </c>
      <c r="G46" s="131">
        <v>10000</v>
      </c>
      <c r="H46" s="133">
        <v>9500</v>
      </c>
      <c r="I46" s="131">
        <v>9500</v>
      </c>
      <c r="J46" s="131">
        <v>9500</v>
      </c>
    </row>
    <row r="47" spans="1:10" s="24" customFormat="1" ht="15" customHeight="1" x14ac:dyDescent="0.25">
      <c r="A47" s="114">
        <v>212003</v>
      </c>
      <c r="B47" s="115" t="s">
        <v>437</v>
      </c>
      <c r="C47" s="156">
        <v>0</v>
      </c>
      <c r="D47" s="131">
        <v>0</v>
      </c>
      <c r="E47" s="131"/>
      <c r="F47" s="131">
        <v>3500</v>
      </c>
      <c r="G47" s="131">
        <v>1500</v>
      </c>
      <c r="H47" s="133">
        <v>1500</v>
      </c>
      <c r="I47" s="131">
        <v>1500</v>
      </c>
      <c r="J47" s="131">
        <v>1500</v>
      </c>
    </row>
    <row r="48" spans="1:10" s="24" customFormat="1" ht="15" customHeight="1" x14ac:dyDescent="0.25">
      <c r="A48" s="114">
        <v>223001</v>
      </c>
      <c r="B48" s="115" t="s">
        <v>438</v>
      </c>
      <c r="C48" s="156">
        <v>0</v>
      </c>
      <c r="D48" s="131">
        <v>0</v>
      </c>
      <c r="E48" s="131"/>
      <c r="F48" s="131">
        <v>400</v>
      </c>
      <c r="G48" s="131">
        <v>150</v>
      </c>
      <c r="H48" s="133">
        <v>50</v>
      </c>
      <c r="I48" s="131">
        <v>50</v>
      </c>
      <c r="J48" s="131">
        <v>50</v>
      </c>
    </row>
    <row r="49" spans="1:10" x14ac:dyDescent="0.25">
      <c r="A49" s="108"/>
      <c r="B49" s="110"/>
      <c r="C49" s="159">
        <v>222708</v>
      </c>
      <c r="D49" s="132">
        <f t="shared" ref="D49:E49" si="2">SUM(D17:D41)</f>
        <v>247276</v>
      </c>
      <c r="E49" s="132">
        <f t="shared" si="2"/>
        <v>256354</v>
      </c>
      <c r="F49" s="132">
        <f>SUM(F17:F48)</f>
        <v>293054</v>
      </c>
      <c r="G49" s="132">
        <f>SUM(G17:G48)</f>
        <v>270026</v>
      </c>
      <c r="H49" s="192">
        <f>SUM(H17:H48)</f>
        <v>319380</v>
      </c>
      <c r="I49" s="132">
        <f>SUM(I17:I48)</f>
        <v>306129</v>
      </c>
      <c r="J49" s="132">
        <f>SUM(J17:J48)</f>
        <v>306129</v>
      </c>
    </row>
    <row r="50" spans="1:10" x14ac:dyDescent="0.25">
      <c r="A50" s="152" t="s">
        <v>39</v>
      </c>
      <c r="B50" s="104"/>
      <c r="C50" s="160"/>
      <c r="D50" s="131"/>
      <c r="E50" s="131"/>
      <c r="F50" s="131"/>
      <c r="G50" s="131"/>
      <c r="H50" s="133"/>
      <c r="I50" s="131"/>
      <c r="J50" s="131"/>
    </row>
    <row r="51" spans="1:10" ht="15.75" customHeight="1" x14ac:dyDescent="0.25">
      <c r="A51" s="6" t="s">
        <v>40</v>
      </c>
      <c r="B51" s="77" t="s">
        <v>41</v>
      </c>
      <c r="C51" s="156">
        <v>281260</v>
      </c>
      <c r="D51" s="131">
        <v>289702</v>
      </c>
      <c r="E51" s="131">
        <v>280518</v>
      </c>
      <c r="F51" s="131">
        <v>301565</v>
      </c>
      <c r="G51" s="131">
        <v>304193</v>
      </c>
      <c r="H51" s="133">
        <v>329656</v>
      </c>
      <c r="I51" s="131">
        <v>329656</v>
      </c>
      <c r="J51" s="131">
        <v>329656</v>
      </c>
    </row>
    <row r="52" spans="1:10" ht="15.75" customHeight="1" x14ac:dyDescent="0.25">
      <c r="A52" s="6" t="s">
        <v>42</v>
      </c>
      <c r="B52" s="77" t="s">
        <v>43</v>
      </c>
      <c r="C52" s="156">
        <v>3824</v>
      </c>
      <c r="D52" s="131">
        <v>3235</v>
      </c>
      <c r="E52" s="131">
        <v>3200</v>
      </c>
      <c r="F52" s="131">
        <v>3200</v>
      </c>
      <c r="G52" s="131">
        <v>3200</v>
      </c>
      <c r="H52" s="133">
        <v>3200</v>
      </c>
      <c r="I52" s="131">
        <v>3200</v>
      </c>
      <c r="J52" s="131">
        <v>3200</v>
      </c>
    </row>
    <row r="53" spans="1:10" ht="14.25" customHeight="1" x14ac:dyDescent="0.25">
      <c r="A53" s="6" t="s">
        <v>44</v>
      </c>
      <c r="B53" s="77" t="s">
        <v>45</v>
      </c>
      <c r="C53" s="156">
        <v>458</v>
      </c>
      <c r="D53" s="131">
        <v>411</v>
      </c>
      <c r="E53" s="131">
        <v>500</v>
      </c>
      <c r="F53" s="131">
        <v>500</v>
      </c>
      <c r="G53" s="131">
        <v>500</v>
      </c>
      <c r="H53" s="133">
        <v>500</v>
      </c>
      <c r="I53" s="131">
        <v>500</v>
      </c>
      <c r="J53" s="131">
        <v>500</v>
      </c>
    </row>
    <row r="54" spans="1:10" ht="15.75" customHeight="1" x14ac:dyDescent="0.25">
      <c r="A54" s="6" t="s">
        <v>46</v>
      </c>
      <c r="B54" s="77" t="s">
        <v>47</v>
      </c>
      <c r="C54" s="156">
        <v>127</v>
      </c>
      <c r="D54" s="131">
        <v>132</v>
      </c>
      <c r="E54" s="131">
        <v>133</v>
      </c>
      <c r="F54" s="131">
        <v>133</v>
      </c>
      <c r="G54" s="131">
        <v>133</v>
      </c>
      <c r="H54" s="133">
        <v>133</v>
      </c>
      <c r="I54" s="131">
        <v>133</v>
      </c>
      <c r="J54" s="131">
        <v>133</v>
      </c>
    </row>
    <row r="55" spans="1:10" ht="14.25" customHeight="1" x14ac:dyDescent="0.25">
      <c r="A55" s="6" t="s">
        <v>48</v>
      </c>
      <c r="B55" s="77" t="s">
        <v>49</v>
      </c>
      <c r="C55" s="156">
        <v>279</v>
      </c>
      <c r="D55" s="131">
        <v>277</v>
      </c>
      <c r="E55" s="131">
        <v>280</v>
      </c>
      <c r="F55" s="131">
        <v>280</v>
      </c>
      <c r="G55" s="131">
        <v>265</v>
      </c>
      <c r="H55" s="133">
        <v>265</v>
      </c>
      <c r="I55" s="131">
        <v>265</v>
      </c>
      <c r="J55" s="131">
        <v>265</v>
      </c>
    </row>
    <row r="56" spans="1:10" ht="15" customHeight="1" x14ac:dyDescent="0.25">
      <c r="A56" s="6" t="s">
        <v>50</v>
      </c>
      <c r="B56" s="77" t="s">
        <v>51</v>
      </c>
      <c r="C56" s="156">
        <v>6487</v>
      </c>
      <c r="D56" s="131">
        <v>285</v>
      </c>
      <c r="E56" s="131">
        <v>285</v>
      </c>
      <c r="F56" s="131">
        <v>0</v>
      </c>
      <c r="G56" s="131">
        <v>159</v>
      </c>
      <c r="H56" s="133">
        <v>159</v>
      </c>
      <c r="I56" s="131">
        <v>0</v>
      </c>
      <c r="J56" s="131">
        <v>0</v>
      </c>
    </row>
    <row r="57" spans="1:10" ht="17.25" customHeight="1" x14ac:dyDescent="0.25">
      <c r="A57" s="6" t="s">
        <v>52</v>
      </c>
      <c r="B57" s="77" t="s">
        <v>53</v>
      </c>
      <c r="C57" s="156">
        <v>88</v>
      </c>
      <c r="D57" s="131">
        <v>135</v>
      </c>
      <c r="E57" s="131">
        <v>180</v>
      </c>
      <c r="F57" s="131">
        <v>0</v>
      </c>
      <c r="G57" s="131">
        <v>140</v>
      </c>
      <c r="H57" s="133">
        <v>0</v>
      </c>
      <c r="I57" s="131">
        <v>0</v>
      </c>
      <c r="J57" s="131">
        <v>0</v>
      </c>
    </row>
    <row r="58" spans="1:10" ht="15.75" customHeight="1" x14ac:dyDescent="0.25">
      <c r="A58" s="6" t="s">
        <v>54</v>
      </c>
      <c r="B58" s="77" t="s">
        <v>334</v>
      </c>
      <c r="C58" s="156">
        <v>2396</v>
      </c>
      <c r="D58" s="131">
        <v>1561</v>
      </c>
      <c r="E58" s="131">
        <v>1562</v>
      </c>
      <c r="F58" s="131">
        <v>0</v>
      </c>
      <c r="G58" s="131">
        <v>2000</v>
      </c>
      <c r="H58" s="133">
        <v>0</v>
      </c>
      <c r="I58" s="131">
        <v>0</v>
      </c>
      <c r="J58" s="131">
        <v>0</v>
      </c>
    </row>
    <row r="59" spans="1:10" s="24" customFormat="1" ht="15.75" customHeight="1" x14ac:dyDescent="0.25">
      <c r="A59" s="6" t="s">
        <v>415</v>
      </c>
      <c r="B59" s="77" t="s">
        <v>416</v>
      </c>
      <c r="C59" s="156">
        <v>0</v>
      </c>
      <c r="D59" s="131">
        <v>0</v>
      </c>
      <c r="E59" s="131">
        <v>0</v>
      </c>
      <c r="F59" s="131">
        <v>0</v>
      </c>
      <c r="G59" s="131">
        <v>2014</v>
      </c>
      <c r="H59" s="133">
        <v>0</v>
      </c>
      <c r="I59" s="131">
        <v>0</v>
      </c>
      <c r="J59" s="131">
        <v>0</v>
      </c>
    </row>
    <row r="60" spans="1:10" s="24" customFormat="1" ht="15.75" customHeight="1" x14ac:dyDescent="0.25">
      <c r="A60" s="6" t="s">
        <v>417</v>
      </c>
      <c r="B60" s="77" t="s">
        <v>418</v>
      </c>
      <c r="C60" s="156">
        <v>0</v>
      </c>
      <c r="D60" s="131">
        <v>0</v>
      </c>
      <c r="E60" s="131">
        <v>0</v>
      </c>
      <c r="F60" s="131">
        <v>0</v>
      </c>
      <c r="G60" s="131">
        <v>5692</v>
      </c>
      <c r="H60" s="133">
        <v>0</v>
      </c>
      <c r="I60" s="131">
        <v>0</v>
      </c>
      <c r="J60" s="131">
        <v>0</v>
      </c>
    </row>
    <row r="61" spans="1:10" x14ac:dyDescent="0.25">
      <c r="A61" s="11"/>
      <c r="B61" s="6"/>
      <c r="C61" s="159">
        <v>294919</v>
      </c>
      <c r="D61" s="132">
        <f t="shared" ref="D61:J61" si="3">SUM(D51:D60)</f>
        <v>295738</v>
      </c>
      <c r="E61" s="132">
        <f t="shared" si="3"/>
        <v>286658</v>
      </c>
      <c r="F61" s="132">
        <f t="shared" si="3"/>
        <v>305678</v>
      </c>
      <c r="G61" s="132">
        <f t="shared" si="3"/>
        <v>318296</v>
      </c>
      <c r="H61" s="192">
        <f t="shared" si="3"/>
        <v>333913</v>
      </c>
      <c r="I61" s="132">
        <f t="shared" si="3"/>
        <v>333754</v>
      </c>
      <c r="J61" s="132">
        <f t="shared" si="3"/>
        <v>333754</v>
      </c>
    </row>
    <row r="62" spans="1:10" x14ac:dyDescent="0.25">
      <c r="A62" s="7"/>
      <c r="B62" s="64" t="s">
        <v>55</v>
      </c>
      <c r="C62" s="161">
        <v>1022329</v>
      </c>
      <c r="D62" s="64">
        <f t="shared" ref="D62:J62" si="4">SUM(D15+D49+D61)</f>
        <v>1141096</v>
      </c>
      <c r="E62" s="64">
        <f t="shared" si="4"/>
        <v>1106507</v>
      </c>
      <c r="F62" s="64">
        <f t="shared" si="4"/>
        <v>1230229.3999999999</v>
      </c>
      <c r="G62" s="64">
        <f t="shared" si="4"/>
        <v>1205414</v>
      </c>
      <c r="H62" s="193">
        <f t="shared" si="4"/>
        <v>1298885</v>
      </c>
      <c r="I62" s="64">
        <f t="shared" si="4"/>
        <v>1285475</v>
      </c>
      <c r="J62" s="64">
        <f t="shared" si="4"/>
        <v>1285475</v>
      </c>
    </row>
    <row r="63" spans="1:10" x14ac:dyDescent="0.25">
      <c r="A63" s="8">
        <v>312001</v>
      </c>
      <c r="B63" s="14" t="s">
        <v>56</v>
      </c>
      <c r="C63" s="160">
        <v>4250</v>
      </c>
      <c r="D63" s="131">
        <v>12750</v>
      </c>
      <c r="E63" s="131">
        <v>12750</v>
      </c>
      <c r="F63" s="131">
        <v>0</v>
      </c>
      <c r="G63" s="131">
        <v>0</v>
      </c>
      <c r="H63" s="133">
        <v>0</v>
      </c>
      <c r="I63" s="131">
        <v>0</v>
      </c>
      <c r="J63" s="131">
        <v>0</v>
      </c>
    </row>
    <row r="64" spans="1:10" x14ac:dyDescent="0.25">
      <c r="A64" s="8">
        <v>312001</v>
      </c>
      <c r="B64" s="14" t="s">
        <v>57</v>
      </c>
      <c r="C64" s="160">
        <v>500</v>
      </c>
      <c r="D64" s="131">
        <v>1500</v>
      </c>
      <c r="E64" s="131">
        <v>1500</v>
      </c>
      <c r="F64" s="131">
        <v>0</v>
      </c>
      <c r="G64" s="131">
        <v>0</v>
      </c>
      <c r="H64" s="133">
        <v>0</v>
      </c>
      <c r="I64" s="131">
        <v>0</v>
      </c>
      <c r="J64" s="131">
        <v>0</v>
      </c>
    </row>
    <row r="65" spans="1:10" x14ac:dyDescent="0.25">
      <c r="A65" s="11"/>
      <c r="B65" s="14" t="s">
        <v>58</v>
      </c>
      <c r="C65" s="159">
        <v>4750</v>
      </c>
      <c r="D65" s="132">
        <f>SUM(D63:D64)</f>
        <v>14250</v>
      </c>
      <c r="E65" s="132">
        <f>SUM(E63:E64)</f>
        <v>14250</v>
      </c>
      <c r="F65" s="132">
        <v>0</v>
      </c>
      <c r="G65" s="132">
        <f>SUM( G63:G64)</f>
        <v>0</v>
      </c>
      <c r="H65" s="192">
        <f>SUM( H63:H64)</f>
        <v>0</v>
      </c>
      <c r="I65" s="132">
        <f>SUM( I63:I64)</f>
        <v>0</v>
      </c>
      <c r="J65" s="132">
        <f>SUM( J63:J64)</f>
        <v>0</v>
      </c>
    </row>
    <row r="66" spans="1:10" x14ac:dyDescent="0.25">
      <c r="A66" s="8">
        <v>312001</v>
      </c>
      <c r="B66" s="14" t="s">
        <v>59</v>
      </c>
      <c r="C66" s="160">
        <v>0</v>
      </c>
      <c r="D66" s="131">
        <v>1457</v>
      </c>
      <c r="E66" s="131">
        <v>0</v>
      </c>
      <c r="F66" s="131">
        <v>2914</v>
      </c>
      <c r="G66" s="131">
        <v>0</v>
      </c>
      <c r="H66" s="133">
        <v>2914</v>
      </c>
      <c r="I66" s="131">
        <v>0</v>
      </c>
      <c r="J66" s="131">
        <v>0</v>
      </c>
    </row>
    <row r="67" spans="1:10" x14ac:dyDescent="0.25">
      <c r="A67" s="8">
        <v>312001</v>
      </c>
      <c r="B67" s="14" t="s">
        <v>60</v>
      </c>
      <c r="C67" s="160">
        <v>0</v>
      </c>
      <c r="D67" s="131">
        <v>171</v>
      </c>
      <c r="E67" s="131">
        <v>0</v>
      </c>
      <c r="F67" s="131">
        <v>343</v>
      </c>
      <c r="G67" s="131">
        <v>0</v>
      </c>
      <c r="H67" s="133">
        <v>343</v>
      </c>
      <c r="I67" s="131">
        <v>0</v>
      </c>
      <c r="J67" s="131">
        <v>0</v>
      </c>
    </row>
    <row r="68" spans="1:10" x14ac:dyDescent="0.25">
      <c r="A68" s="17"/>
      <c r="B68" s="14" t="s">
        <v>61</v>
      </c>
      <c r="C68" s="159">
        <v>0</v>
      </c>
      <c r="D68" s="132">
        <f t="shared" ref="D68:J68" si="5">SUM(D66:D67)</f>
        <v>1628</v>
      </c>
      <c r="E68" s="132">
        <f t="shared" si="5"/>
        <v>0</v>
      </c>
      <c r="F68" s="132">
        <f t="shared" si="5"/>
        <v>3257</v>
      </c>
      <c r="G68" s="132">
        <f t="shared" si="5"/>
        <v>0</v>
      </c>
      <c r="H68" s="192">
        <f t="shared" si="5"/>
        <v>3257</v>
      </c>
      <c r="I68" s="132">
        <f t="shared" si="5"/>
        <v>0</v>
      </c>
      <c r="J68" s="132">
        <f t="shared" si="5"/>
        <v>0</v>
      </c>
    </row>
    <row r="69" spans="1:10" x14ac:dyDescent="0.25">
      <c r="A69" s="63" t="s">
        <v>62</v>
      </c>
      <c r="B69" s="62"/>
      <c r="C69" s="201">
        <v>1946551</v>
      </c>
      <c r="D69" s="202">
        <f t="shared" ref="D69:J69" si="6">SUM( D73+D76+D80+D83+D84+D85+D86)</f>
        <v>2531497</v>
      </c>
      <c r="E69" s="202">
        <f t="shared" si="6"/>
        <v>2728870.91</v>
      </c>
      <c r="F69" s="202">
        <f t="shared" si="6"/>
        <v>153787</v>
      </c>
      <c r="G69" s="202">
        <f t="shared" si="6"/>
        <v>0</v>
      </c>
      <c r="H69" s="202">
        <f t="shared" si="6"/>
        <v>134545</v>
      </c>
      <c r="I69" s="202">
        <f t="shared" si="6"/>
        <v>0</v>
      </c>
      <c r="J69" s="202">
        <f t="shared" si="6"/>
        <v>0</v>
      </c>
    </row>
    <row r="70" spans="1:10" s="24" customFormat="1" x14ac:dyDescent="0.25">
      <c r="A70" s="99">
        <v>322001</v>
      </c>
      <c r="B70" s="100" t="s">
        <v>419</v>
      </c>
      <c r="C70" s="162">
        <v>0</v>
      </c>
      <c r="D70" s="16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</row>
    <row r="71" spans="1:10" x14ac:dyDescent="0.25">
      <c r="A71" s="10">
        <v>322001</v>
      </c>
      <c r="B71" s="14" t="s">
        <v>337</v>
      </c>
      <c r="C71" s="164">
        <v>0</v>
      </c>
      <c r="D71" s="165">
        <v>0</v>
      </c>
      <c r="E71" s="131">
        <v>203072</v>
      </c>
      <c r="F71" s="131">
        <v>0</v>
      </c>
      <c r="G71" s="131">
        <v>0</v>
      </c>
      <c r="H71" s="133">
        <v>0</v>
      </c>
      <c r="I71" s="131">
        <v>0</v>
      </c>
      <c r="J71" s="131">
        <v>0</v>
      </c>
    </row>
    <row r="72" spans="1:10" x14ac:dyDescent="0.25">
      <c r="A72" s="6" t="s">
        <v>63</v>
      </c>
      <c r="B72" s="14" t="s">
        <v>64</v>
      </c>
      <c r="C72" s="164">
        <v>0</v>
      </c>
      <c r="D72" s="165">
        <v>0</v>
      </c>
      <c r="E72" s="131">
        <v>0</v>
      </c>
      <c r="F72" s="131">
        <v>125565</v>
      </c>
      <c r="G72" s="131">
        <v>0</v>
      </c>
      <c r="H72" s="133">
        <v>125565</v>
      </c>
      <c r="I72" s="131">
        <v>0</v>
      </c>
      <c r="J72" s="131">
        <v>0</v>
      </c>
    </row>
    <row r="73" spans="1:10" x14ac:dyDescent="0.25">
      <c r="A73" s="6"/>
      <c r="B73" s="14"/>
      <c r="C73" s="166">
        <v>0</v>
      </c>
      <c r="D73" s="167">
        <f t="shared" ref="D73:J73" si="7">SUM(D71:D72)</f>
        <v>0</v>
      </c>
      <c r="E73" s="132">
        <f t="shared" si="7"/>
        <v>203072</v>
      </c>
      <c r="F73" s="132">
        <f t="shared" si="7"/>
        <v>125565</v>
      </c>
      <c r="G73" s="132">
        <f t="shared" si="7"/>
        <v>0</v>
      </c>
      <c r="H73" s="192">
        <f t="shared" si="7"/>
        <v>125565</v>
      </c>
      <c r="I73" s="132">
        <f t="shared" si="7"/>
        <v>0</v>
      </c>
      <c r="J73" s="132">
        <f t="shared" si="7"/>
        <v>0</v>
      </c>
    </row>
    <row r="74" spans="1:10" x14ac:dyDescent="0.25">
      <c r="A74" s="2">
        <v>322001</v>
      </c>
      <c r="B74" s="3" t="s">
        <v>65</v>
      </c>
      <c r="C74" s="168">
        <v>91357</v>
      </c>
      <c r="D74" s="169">
        <v>286041</v>
      </c>
      <c r="E74" s="32">
        <v>286041</v>
      </c>
      <c r="F74" s="32">
        <v>19156</v>
      </c>
      <c r="G74" s="32">
        <v>0</v>
      </c>
      <c r="H74" s="133">
        <v>8035</v>
      </c>
      <c r="I74" s="32">
        <v>0</v>
      </c>
      <c r="J74" s="32">
        <v>0</v>
      </c>
    </row>
    <row r="75" spans="1:10" x14ac:dyDescent="0.25">
      <c r="A75" s="2">
        <v>322001</v>
      </c>
      <c r="B75" s="3" t="s">
        <v>66</v>
      </c>
      <c r="C75" s="168">
        <v>10748</v>
      </c>
      <c r="D75" s="169">
        <v>33652</v>
      </c>
      <c r="E75" s="32">
        <v>33652</v>
      </c>
      <c r="F75" s="32">
        <v>2254</v>
      </c>
      <c r="G75" s="32">
        <v>0</v>
      </c>
      <c r="H75" s="133">
        <v>945</v>
      </c>
      <c r="I75" s="32">
        <v>0</v>
      </c>
      <c r="J75" s="32">
        <v>0</v>
      </c>
    </row>
    <row r="76" spans="1:10" x14ac:dyDescent="0.25">
      <c r="A76" s="1"/>
      <c r="B76" s="3"/>
      <c r="C76" s="168">
        <v>102105</v>
      </c>
      <c r="D76" s="170">
        <f t="shared" ref="D76:J76" si="8">SUM(D74:D75)</f>
        <v>319693</v>
      </c>
      <c r="E76" s="72">
        <f t="shared" si="8"/>
        <v>319693</v>
      </c>
      <c r="F76" s="72">
        <f t="shared" si="8"/>
        <v>21410</v>
      </c>
      <c r="G76" s="72">
        <f t="shared" si="8"/>
        <v>0</v>
      </c>
      <c r="H76" s="192">
        <f t="shared" si="8"/>
        <v>8980</v>
      </c>
      <c r="I76" s="72">
        <f t="shared" si="8"/>
        <v>0</v>
      </c>
      <c r="J76" s="72">
        <f t="shared" si="8"/>
        <v>0</v>
      </c>
    </row>
    <row r="77" spans="1:10" x14ac:dyDescent="0.25">
      <c r="A77" s="2">
        <v>322001</v>
      </c>
      <c r="B77" s="3" t="s">
        <v>67</v>
      </c>
      <c r="C77" s="168">
        <v>1601926</v>
      </c>
      <c r="D77" s="169">
        <v>1937193</v>
      </c>
      <c r="E77" s="32">
        <v>1918843.59</v>
      </c>
      <c r="F77" s="32">
        <v>0</v>
      </c>
      <c r="G77" s="32">
        <v>0</v>
      </c>
      <c r="H77" s="133">
        <v>0</v>
      </c>
      <c r="I77" s="32">
        <v>0</v>
      </c>
      <c r="J77" s="32">
        <v>0</v>
      </c>
    </row>
    <row r="78" spans="1:10" x14ac:dyDescent="0.25">
      <c r="A78" s="2">
        <v>322001</v>
      </c>
      <c r="B78" s="3" t="s">
        <v>68</v>
      </c>
      <c r="C78" s="168">
        <v>188462</v>
      </c>
      <c r="D78" s="169">
        <v>227905</v>
      </c>
      <c r="E78" s="32">
        <v>225746.32</v>
      </c>
      <c r="F78" s="32">
        <v>0</v>
      </c>
      <c r="G78" s="32">
        <v>0</v>
      </c>
      <c r="H78" s="133">
        <v>0</v>
      </c>
      <c r="I78" s="32">
        <v>0</v>
      </c>
      <c r="J78" s="32">
        <v>0</v>
      </c>
    </row>
    <row r="79" spans="1:10" x14ac:dyDescent="0.25">
      <c r="A79" s="2">
        <v>322001</v>
      </c>
      <c r="B79" s="3" t="s">
        <v>69</v>
      </c>
      <c r="C79" s="171">
        <v>0</v>
      </c>
      <c r="D79" s="32">
        <v>0</v>
      </c>
      <c r="E79" s="32">
        <v>0</v>
      </c>
      <c r="F79" s="32">
        <v>0</v>
      </c>
      <c r="G79" s="32">
        <v>0</v>
      </c>
      <c r="H79" s="133">
        <v>0</v>
      </c>
      <c r="I79" s="32">
        <v>0</v>
      </c>
      <c r="J79" s="32">
        <v>0</v>
      </c>
    </row>
    <row r="80" spans="1:10" x14ac:dyDescent="0.25">
      <c r="A80" s="1"/>
      <c r="B80" s="3"/>
      <c r="C80" s="172">
        <v>1790388</v>
      </c>
      <c r="D80" s="72">
        <f t="shared" ref="D80:J80" si="9">SUM(D77:D79)</f>
        <v>2165098</v>
      </c>
      <c r="E80" s="72">
        <f t="shared" si="9"/>
        <v>2144589.91</v>
      </c>
      <c r="F80" s="72">
        <f t="shared" si="9"/>
        <v>0</v>
      </c>
      <c r="G80" s="72">
        <f t="shared" si="9"/>
        <v>0</v>
      </c>
      <c r="H80" s="192">
        <f t="shared" si="9"/>
        <v>0</v>
      </c>
      <c r="I80" s="72">
        <f t="shared" si="9"/>
        <v>0</v>
      </c>
      <c r="J80" s="72">
        <f t="shared" si="9"/>
        <v>0</v>
      </c>
    </row>
    <row r="81" spans="1:10" s="24" customFormat="1" x14ac:dyDescent="0.25">
      <c r="A81" s="25" t="s">
        <v>63</v>
      </c>
      <c r="B81" s="29" t="s">
        <v>338</v>
      </c>
      <c r="C81" s="171">
        <v>0</v>
      </c>
      <c r="D81" s="32">
        <v>926</v>
      </c>
      <c r="E81" s="32">
        <v>926</v>
      </c>
      <c r="F81" s="32">
        <v>0</v>
      </c>
      <c r="G81" s="32">
        <v>0</v>
      </c>
      <c r="H81" s="133">
        <v>0</v>
      </c>
      <c r="I81" s="32">
        <v>0</v>
      </c>
      <c r="J81" s="32">
        <v>0</v>
      </c>
    </row>
    <row r="82" spans="1:10" s="24" customFormat="1" x14ac:dyDescent="0.25">
      <c r="A82" s="25" t="s">
        <v>63</v>
      </c>
      <c r="B82" s="29" t="s">
        <v>339</v>
      </c>
      <c r="C82" s="171">
        <v>0</v>
      </c>
      <c r="D82" s="32">
        <v>109</v>
      </c>
      <c r="E82" s="32">
        <v>109</v>
      </c>
      <c r="F82" s="32">
        <v>0</v>
      </c>
      <c r="G82" s="32">
        <v>0</v>
      </c>
      <c r="H82" s="133">
        <v>0</v>
      </c>
      <c r="I82" s="32">
        <v>0</v>
      </c>
      <c r="J82" s="32">
        <v>0</v>
      </c>
    </row>
    <row r="83" spans="1:10" s="24" customFormat="1" x14ac:dyDescent="0.25">
      <c r="A83" s="25"/>
      <c r="B83" s="29"/>
      <c r="C83" s="171">
        <v>0</v>
      </c>
      <c r="D83" s="72">
        <f t="shared" ref="D83:J83" si="10">SUM(D81:D82)</f>
        <v>1035</v>
      </c>
      <c r="E83" s="72">
        <f t="shared" si="10"/>
        <v>1035</v>
      </c>
      <c r="F83" s="72">
        <f t="shared" si="10"/>
        <v>0</v>
      </c>
      <c r="G83" s="72">
        <f t="shared" si="10"/>
        <v>0</v>
      </c>
      <c r="H83" s="192">
        <f t="shared" si="10"/>
        <v>0</v>
      </c>
      <c r="I83" s="72">
        <f t="shared" si="10"/>
        <v>0</v>
      </c>
      <c r="J83" s="72">
        <f t="shared" si="10"/>
        <v>0</v>
      </c>
    </row>
    <row r="84" spans="1:10" x14ac:dyDescent="0.25">
      <c r="A84" s="25" t="s">
        <v>340</v>
      </c>
      <c r="B84" s="3" t="s">
        <v>70</v>
      </c>
      <c r="C84" s="171">
        <v>0</v>
      </c>
      <c r="D84" s="32">
        <v>0</v>
      </c>
      <c r="E84" s="32">
        <v>20508</v>
      </c>
      <c r="F84" s="32">
        <v>0</v>
      </c>
      <c r="G84" s="32">
        <v>0</v>
      </c>
      <c r="H84" s="133">
        <v>0</v>
      </c>
      <c r="I84" s="32">
        <v>0</v>
      </c>
      <c r="J84" s="32">
        <v>0</v>
      </c>
    </row>
    <row r="85" spans="1:10" x14ac:dyDescent="0.25">
      <c r="A85" s="2">
        <v>233001</v>
      </c>
      <c r="B85" s="3" t="s">
        <v>71</v>
      </c>
      <c r="C85" s="171">
        <v>28997</v>
      </c>
      <c r="D85" s="32">
        <v>0</v>
      </c>
      <c r="E85" s="32">
        <v>539</v>
      </c>
      <c r="F85" s="32">
        <v>0</v>
      </c>
      <c r="G85" s="32">
        <v>0</v>
      </c>
      <c r="H85" s="133">
        <v>0</v>
      </c>
      <c r="I85" s="32">
        <v>0</v>
      </c>
      <c r="J85" s="32">
        <v>0</v>
      </c>
    </row>
    <row r="86" spans="1:10" x14ac:dyDescent="0.25">
      <c r="A86" s="2">
        <v>239001</v>
      </c>
      <c r="B86" s="3" t="s">
        <v>72</v>
      </c>
      <c r="C86" s="171">
        <v>25061</v>
      </c>
      <c r="D86" s="32">
        <v>45671</v>
      </c>
      <c r="E86" s="32">
        <v>39434</v>
      </c>
      <c r="F86" s="32">
        <v>6812</v>
      </c>
      <c r="G86" s="32">
        <v>0</v>
      </c>
      <c r="H86" s="133">
        <v>0</v>
      </c>
      <c r="I86" s="32">
        <v>0</v>
      </c>
      <c r="J86" s="32">
        <v>0</v>
      </c>
    </row>
    <row r="87" spans="1:10" x14ac:dyDescent="0.25">
      <c r="A87" s="203" t="s">
        <v>73</v>
      </c>
      <c r="B87" s="182"/>
      <c r="C87" s="204">
        <v>447180</v>
      </c>
      <c r="D87" s="205">
        <f t="shared" ref="D87:J87" si="11">SUM(D88:D95)</f>
        <v>462755</v>
      </c>
      <c r="E87" s="205">
        <f t="shared" si="11"/>
        <v>472235</v>
      </c>
      <c r="F87" s="205">
        <f t="shared" si="11"/>
        <v>65000</v>
      </c>
      <c r="G87" s="205">
        <f t="shared" si="11"/>
        <v>65000</v>
      </c>
      <c r="H87" s="205">
        <f t="shared" si="11"/>
        <v>27100</v>
      </c>
      <c r="I87" s="205">
        <f t="shared" si="11"/>
        <v>0</v>
      </c>
      <c r="J87" s="205">
        <f t="shared" si="11"/>
        <v>0</v>
      </c>
    </row>
    <row r="88" spans="1:10" s="24" customFormat="1" x14ac:dyDescent="0.25">
      <c r="A88" s="8">
        <v>513001</v>
      </c>
      <c r="B88" s="14" t="s">
        <v>335</v>
      </c>
      <c r="C88" s="160">
        <v>0</v>
      </c>
      <c r="D88" s="131">
        <v>179835</v>
      </c>
      <c r="E88" s="131">
        <v>179835</v>
      </c>
      <c r="F88" s="131">
        <v>0</v>
      </c>
      <c r="G88" s="131">
        <v>0</v>
      </c>
      <c r="H88" s="133">
        <v>0</v>
      </c>
      <c r="I88" s="131">
        <v>0</v>
      </c>
      <c r="J88" s="131">
        <v>0</v>
      </c>
    </row>
    <row r="89" spans="1:10" s="24" customFormat="1" x14ac:dyDescent="0.25">
      <c r="A89" s="8">
        <v>513002</v>
      </c>
      <c r="B89" s="14" t="s">
        <v>336</v>
      </c>
      <c r="C89" s="160">
        <v>0</v>
      </c>
      <c r="D89" s="131">
        <v>216000</v>
      </c>
      <c r="E89" s="131">
        <v>216000</v>
      </c>
      <c r="F89" s="131">
        <v>0</v>
      </c>
      <c r="G89" s="131">
        <v>0</v>
      </c>
      <c r="H89" s="133">
        <v>0</v>
      </c>
      <c r="I89" s="131">
        <v>0</v>
      </c>
      <c r="J89" s="131">
        <v>0</v>
      </c>
    </row>
    <row r="90" spans="1:10" s="24" customFormat="1" x14ac:dyDescent="0.25">
      <c r="A90" s="8">
        <v>454001</v>
      </c>
      <c r="B90" s="14" t="s">
        <v>429</v>
      </c>
      <c r="C90" s="160">
        <v>0</v>
      </c>
      <c r="D90" s="131">
        <v>0</v>
      </c>
      <c r="E90" s="131">
        <v>0</v>
      </c>
      <c r="F90" s="131">
        <v>32000</v>
      </c>
      <c r="G90" s="131">
        <v>32000</v>
      </c>
      <c r="H90" s="133">
        <v>0</v>
      </c>
      <c r="I90" s="131">
        <v>0</v>
      </c>
      <c r="J90" s="131">
        <v>0</v>
      </c>
    </row>
    <row r="91" spans="1:10" s="24" customFormat="1" x14ac:dyDescent="0.25">
      <c r="A91" s="8">
        <v>454001</v>
      </c>
      <c r="B91" s="14" t="s">
        <v>497</v>
      </c>
      <c r="C91" s="160">
        <v>0</v>
      </c>
      <c r="D91" s="131">
        <v>0</v>
      </c>
      <c r="E91" s="131"/>
      <c r="F91" s="131">
        <v>19000</v>
      </c>
      <c r="G91" s="131">
        <v>19000</v>
      </c>
      <c r="H91" s="133">
        <v>0</v>
      </c>
      <c r="I91" s="131">
        <v>0</v>
      </c>
      <c r="J91" s="131">
        <v>0</v>
      </c>
    </row>
    <row r="92" spans="1:10" s="24" customFormat="1" x14ac:dyDescent="0.25">
      <c r="A92" s="8">
        <v>454001</v>
      </c>
      <c r="B92" s="14" t="s">
        <v>499</v>
      </c>
      <c r="C92" s="160">
        <v>0</v>
      </c>
      <c r="D92" s="131">
        <v>0</v>
      </c>
      <c r="E92" s="131"/>
      <c r="F92" s="131">
        <v>14000</v>
      </c>
      <c r="G92" s="131">
        <v>14000</v>
      </c>
      <c r="H92" s="133">
        <v>0</v>
      </c>
      <c r="I92" s="131">
        <v>0</v>
      </c>
      <c r="J92" s="131">
        <v>0</v>
      </c>
    </row>
    <row r="93" spans="1:10" s="24" customFormat="1" x14ac:dyDescent="0.25">
      <c r="A93" s="8">
        <v>454001</v>
      </c>
      <c r="B93" s="14" t="s">
        <v>520</v>
      </c>
      <c r="C93" s="160">
        <v>0</v>
      </c>
      <c r="D93" s="131">
        <v>0</v>
      </c>
      <c r="E93" s="131"/>
      <c r="F93" s="131">
        <v>0</v>
      </c>
      <c r="G93" s="131">
        <v>0</v>
      </c>
      <c r="H93" s="133">
        <v>15100</v>
      </c>
      <c r="I93" s="131">
        <v>0</v>
      </c>
      <c r="J93" s="131">
        <v>0</v>
      </c>
    </row>
    <row r="94" spans="1:10" s="24" customFormat="1" x14ac:dyDescent="0.25">
      <c r="A94" s="8">
        <v>454001</v>
      </c>
      <c r="B94" s="14" t="s">
        <v>521</v>
      </c>
      <c r="C94" s="160">
        <v>0</v>
      </c>
      <c r="D94" s="131">
        <v>0</v>
      </c>
      <c r="E94" s="131"/>
      <c r="F94" s="131">
        <v>0</v>
      </c>
      <c r="G94" s="131">
        <v>0</v>
      </c>
      <c r="H94" s="133">
        <v>12000</v>
      </c>
      <c r="I94" s="131">
        <v>0</v>
      </c>
      <c r="J94" s="131">
        <v>0</v>
      </c>
    </row>
    <row r="95" spans="1:10" x14ac:dyDescent="0.25">
      <c r="A95" s="4">
        <v>453</v>
      </c>
      <c r="B95" s="29" t="s">
        <v>500</v>
      </c>
      <c r="C95" s="171">
        <v>447180</v>
      </c>
      <c r="D95" s="32">
        <v>66920</v>
      </c>
      <c r="E95" s="32">
        <v>76400</v>
      </c>
      <c r="F95" s="32">
        <v>0</v>
      </c>
      <c r="G95" s="32">
        <v>0</v>
      </c>
      <c r="H95" s="133">
        <v>0</v>
      </c>
      <c r="I95" s="32">
        <v>0</v>
      </c>
      <c r="J95" s="32">
        <v>0</v>
      </c>
    </row>
    <row r="96" spans="1:10" x14ac:dyDescent="0.25">
      <c r="A96" s="18" t="s">
        <v>74</v>
      </c>
      <c r="B96" s="206"/>
      <c r="C96" s="199">
        <v>3420810</v>
      </c>
      <c r="D96" s="200">
        <f>SUM( D3+D69+D87)</f>
        <v>4151226</v>
      </c>
      <c r="E96" s="200">
        <f t="shared" ref="E96:J96" si="12">SUM(E3+E69+E87)</f>
        <v>4321862.91</v>
      </c>
      <c r="F96" s="207">
        <f t="shared" si="12"/>
        <v>1452273.4</v>
      </c>
      <c r="G96" s="207">
        <f t="shared" si="12"/>
        <v>1270414</v>
      </c>
      <c r="H96" s="207">
        <f t="shared" si="12"/>
        <v>1463787</v>
      </c>
      <c r="I96" s="200">
        <f t="shared" si="12"/>
        <v>1285475</v>
      </c>
      <c r="J96" s="200">
        <f t="shared" si="12"/>
        <v>1285475</v>
      </c>
    </row>
    <row r="97" spans="1:10" x14ac:dyDescent="0.25">
      <c r="B97" s="134" t="s">
        <v>405</v>
      </c>
      <c r="C97" s="134">
        <v>4027</v>
      </c>
      <c r="D97" s="134">
        <v>4600</v>
      </c>
      <c r="E97" s="134"/>
      <c r="F97" s="134"/>
      <c r="G97" s="134"/>
      <c r="H97" s="194"/>
      <c r="I97" s="134"/>
      <c r="J97" s="134"/>
    </row>
    <row r="98" spans="1:10" s="24" customFormat="1" x14ac:dyDescent="0.25">
      <c r="B98" s="134" t="s">
        <v>518</v>
      </c>
      <c r="C98" s="134">
        <v>2</v>
      </c>
      <c r="D98" s="134">
        <v>2088</v>
      </c>
      <c r="E98" s="134"/>
      <c r="F98" s="134"/>
      <c r="G98" s="134"/>
      <c r="H98" s="194"/>
      <c r="I98" s="134"/>
      <c r="J98" s="134"/>
    </row>
    <row r="99" spans="1:10" x14ac:dyDescent="0.25">
      <c r="B99" s="134" t="s">
        <v>406</v>
      </c>
      <c r="C99" s="134">
        <v>5536</v>
      </c>
      <c r="D99" s="134">
        <v>6152</v>
      </c>
      <c r="E99" s="134"/>
      <c r="F99" s="135"/>
      <c r="G99" s="135"/>
      <c r="H99" s="135"/>
      <c r="I99" s="134"/>
      <c r="J99" s="134"/>
    </row>
    <row r="100" spans="1:10" x14ac:dyDescent="0.25">
      <c r="B100" s="135" t="s">
        <v>407</v>
      </c>
      <c r="C100" s="135">
        <v>2190</v>
      </c>
      <c r="D100" s="134">
        <v>2300</v>
      </c>
      <c r="E100" s="134"/>
      <c r="F100" s="135"/>
      <c r="G100" s="135"/>
      <c r="H100" s="135"/>
      <c r="I100" s="134"/>
      <c r="J100" s="134"/>
    </row>
    <row r="101" spans="1:10" s="24" customFormat="1" x14ac:dyDescent="0.25">
      <c r="B101" s="135" t="s">
        <v>519</v>
      </c>
      <c r="C101" s="135">
        <v>12</v>
      </c>
      <c r="D101" s="134">
        <v>5545</v>
      </c>
      <c r="E101" s="134"/>
      <c r="F101" s="135"/>
      <c r="G101" s="135"/>
      <c r="H101" s="135"/>
      <c r="I101" s="134"/>
      <c r="J101" s="134"/>
    </row>
    <row r="102" spans="1:10" ht="15.75" thickBot="1" x14ac:dyDescent="0.3">
      <c r="B102" s="135" t="s">
        <v>430</v>
      </c>
      <c r="C102" s="134">
        <v>3713</v>
      </c>
      <c r="D102" s="134">
        <v>2393</v>
      </c>
      <c r="E102" s="134"/>
      <c r="F102" s="135"/>
      <c r="G102" s="135"/>
      <c r="H102" s="135"/>
      <c r="I102" s="135"/>
      <c r="J102" s="135"/>
    </row>
    <row r="103" spans="1:10" ht="19.5" thickBot="1" x14ac:dyDescent="0.35">
      <c r="A103" s="219"/>
      <c r="B103" s="220"/>
      <c r="C103" s="220"/>
      <c r="D103" s="219"/>
      <c r="E103" s="74"/>
      <c r="F103" s="117"/>
      <c r="G103" s="117"/>
      <c r="H103" s="117"/>
      <c r="I103" s="145"/>
      <c r="J103" s="145"/>
    </row>
    <row r="104" spans="1:10" x14ac:dyDescent="0.25">
      <c r="A104" s="18" t="s">
        <v>87</v>
      </c>
      <c r="B104" s="19"/>
      <c r="C104" s="18">
        <v>874438</v>
      </c>
      <c r="D104" s="18">
        <f>SUM( D159+D165+D168+D189+D247+D256+D262+D266+D267+D299-D298-D296+D303+D305+D316+D494+D501+D544+D551+D560+D565+D582+D598+D610+D611)</f>
        <v>939930</v>
      </c>
      <c r="E104" s="217">
        <f>SUM( E159+E165+E168+E189+E247+E256+E262+E266+E267+E299-E298-E296+E303+E305+E316+E416+E494+E501+E544+E551+E560+E565+E582+E598+E610+E611)</f>
        <v>956648.53</v>
      </c>
      <c r="F104" s="208">
        <f>SUM( F159+F165+F168+F189+F256+F258+F259+F260+F266+F267+F299-F298-F297-F296+F303+F305+F306+F316+F494+F501+F544+F551+F560+F565+F582+F598+F209+F213+F229+F206+F233+F246+F361+F423+F455+F491)</f>
        <v>1137006.3999999999</v>
      </c>
      <c r="G104" s="208">
        <f>SUM( G159+G165+G168+G189+G256+G258+G259+G260+G266+G267+G299-G298-G296+G303+G304+G305+G306+G316+G494+G501+G544+G551-G550+G560+G565+G582+G598+G209+G213+G229+G206+G233+G246+G361+G423+G455+G491-G294-G297-G306)</f>
        <v>1060864.71</v>
      </c>
      <c r="H104" s="208">
        <f>SUM( H159-H157+H165+H168+H189+H256+H258+H259+H260+H266+H267+H299-H298-H296+H303+H305+H306+H316+H494+H501+H544+H551+H560+H565+H582+H598+H209+H213+H229+H206+H233+H246+H361-H360+H423-H421+H455+H491-H294-H297-H306)</f>
        <v>1140299</v>
      </c>
      <c r="I104" s="209">
        <f>SUM( I159+I165+I168+I189+I247+I256+I262+I266+I267+I299-I298-I296+I303+I305+I316+I361+I423+I455+I491+I494+I501+I544+I551+I560+I565+I582+I598)</f>
        <v>1136840</v>
      </c>
      <c r="J104" s="209">
        <f>SUM( J159+J165+J168+J189+J247+J256+J262+J266+J267+J299-J298-J296+J303+J305+J316+J361+J423+J455+J491+J494+J501+J544+J551+J560+J565+J582+J598)</f>
        <v>1136840</v>
      </c>
    </row>
    <row r="105" spans="1:10" x14ac:dyDescent="0.25">
      <c r="A105" s="210" t="s">
        <v>88</v>
      </c>
      <c r="B105" s="19"/>
      <c r="C105" s="18">
        <v>863438</v>
      </c>
      <c r="D105" s="18">
        <f>SUM(D104-D582)</f>
        <v>925632</v>
      </c>
      <c r="E105" s="18">
        <f>SUM(E104-E416-E579)</f>
        <v>942462.53</v>
      </c>
      <c r="F105" s="208">
        <f>SUM( F104 )</f>
        <v>1137006.3999999999</v>
      </c>
      <c r="G105" s="208">
        <f>SUM( G104 )</f>
        <v>1060864.71</v>
      </c>
      <c r="H105" s="208">
        <f>SUM( H104 )</f>
        <v>1140299</v>
      </c>
      <c r="I105" s="209">
        <f>SUM( I104)</f>
        <v>1136840</v>
      </c>
      <c r="J105" s="209">
        <f>SUM( J104)</f>
        <v>1136840</v>
      </c>
    </row>
    <row r="106" spans="1:10" x14ac:dyDescent="0.25">
      <c r="A106" s="26" t="s">
        <v>85</v>
      </c>
      <c r="B106" s="25"/>
      <c r="C106" s="79">
        <v>2011</v>
      </c>
      <c r="D106" s="79">
        <v>2012</v>
      </c>
      <c r="E106" s="56" t="s">
        <v>341</v>
      </c>
      <c r="F106" s="56" t="s">
        <v>503</v>
      </c>
      <c r="G106" s="56" t="s">
        <v>504</v>
      </c>
      <c r="H106" s="189">
        <v>2014</v>
      </c>
      <c r="I106" s="139">
        <v>2015</v>
      </c>
      <c r="J106" s="139">
        <v>2016</v>
      </c>
    </row>
    <row r="107" spans="1:10" x14ac:dyDescent="0.25">
      <c r="A107" s="44" t="s">
        <v>89</v>
      </c>
      <c r="B107" s="25"/>
      <c r="C107" s="25"/>
      <c r="D107" s="25"/>
      <c r="E107" s="25"/>
      <c r="F107" s="25"/>
      <c r="G107" s="25"/>
      <c r="H107" s="33"/>
      <c r="I107" s="137"/>
      <c r="J107" s="137"/>
    </row>
    <row r="108" spans="1:10" x14ac:dyDescent="0.25">
      <c r="A108" s="48" t="s">
        <v>90</v>
      </c>
      <c r="B108" s="25"/>
      <c r="C108" s="16"/>
      <c r="D108" s="25"/>
      <c r="E108" s="25"/>
      <c r="F108" s="25"/>
      <c r="G108" s="25"/>
      <c r="H108" s="33"/>
      <c r="I108" s="137"/>
      <c r="J108" s="137"/>
    </row>
    <row r="109" spans="1:10" x14ac:dyDescent="0.25">
      <c r="A109" s="31">
        <v>611</v>
      </c>
      <c r="B109" s="29" t="s">
        <v>91</v>
      </c>
      <c r="C109" s="16">
        <v>63919</v>
      </c>
      <c r="D109" s="25">
        <v>68930</v>
      </c>
      <c r="E109" s="25">
        <v>70000</v>
      </c>
      <c r="F109" s="25">
        <v>73000</v>
      </c>
      <c r="G109" s="25">
        <v>66200</v>
      </c>
      <c r="H109" s="33">
        <v>78000</v>
      </c>
      <c r="I109" s="137">
        <v>78000</v>
      </c>
      <c r="J109" s="137">
        <v>78000</v>
      </c>
    </row>
    <row r="110" spans="1:10" x14ac:dyDescent="0.25">
      <c r="A110" s="27">
        <v>612001</v>
      </c>
      <c r="B110" s="29" t="s">
        <v>92</v>
      </c>
      <c r="C110" s="16">
        <v>15586</v>
      </c>
      <c r="D110" s="25">
        <v>20465</v>
      </c>
      <c r="E110" s="25">
        <v>21700</v>
      </c>
      <c r="F110" s="25">
        <v>24000</v>
      </c>
      <c r="G110" s="25">
        <v>19756</v>
      </c>
      <c r="H110" s="33">
        <v>28000</v>
      </c>
      <c r="I110" s="137">
        <v>28000</v>
      </c>
      <c r="J110" s="137">
        <v>28000</v>
      </c>
    </row>
    <row r="111" spans="1:10" x14ac:dyDescent="0.25">
      <c r="A111" s="27">
        <v>613</v>
      </c>
      <c r="B111" s="29" t="s">
        <v>93</v>
      </c>
      <c r="C111" s="16">
        <v>743</v>
      </c>
      <c r="D111" s="25">
        <v>0</v>
      </c>
      <c r="E111" s="25">
        <v>0</v>
      </c>
      <c r="F111" s="25">
        <v>0</v>
      </c>
      <c r="G111" s="25">
        <v>0</v>
      </c>
      <c r="H111" s="33">
        <v>0</v>
      </c>
      <c r="I111" s="137">
        <v>0</v>
      </c>
      <c r="J111" s="137">
        <v>0</v>
      </c>
    </row>
    <row r="112" spans="1:10" x14ac:dyDescent="0.25">
      <c r="A112" s="31">
        <v>614</v>
      </c>
      <c r="B112" s="29" t="s">
        <v>94</v>
      </c>
      <c r="C112" s="16">
        <v>7996</v>
      </c>
      <c r="D112" s="25">
        <v>10240</v>
      </c>
      <c r="E112" s="25">
        <v>10000</v>
      </c>
      <c r="F112" s="25">
        <v>10000</v>
      </c>
      <c r="G112" s="25">
        <v>10000</v>
      </c>
      <c r="H112" s="33">
        <v>11000</v>
      </c>
      <c r="I112" s="137">
        <v>11000</v>
      </c>
      <c r="J112" s="137">
        <v>11000</v>
      </c>
    </row>
    <row r="113" spans="1:10" x14ac:dyDescent="0.25">
      <c r="A113" s="31">
        <v>621</v>
      </c>
      <c r="B113" s="29" t="s">
        <v>95</v>
      </c>
      <c r="C113" s="16">
        <v>6852</v>
      </c>
      <c r="D113" s="25">
        <v>8042</v>
      </c>
      <c r="E113" s="25">
        <v>7000</v>
      </c>
      <c r="F113" s="25">
        <v>11000</v>
      </c>
      <c r="G113" s="25">
        <v>7950</v>
      </c>
      <c r="H113" s="33">
        <v>10500</v>
      </c>
      <c r="I113" s="137">
        <v>10500</v>
      </c>
      <c r="J113" s="137">
        <v>10500</v>
      </c>
    </row>
    <row r="114" spans="1:10" x14ac:dyDescent="0.25">
      <c r="A114" s="31">
        <v>623</v>
      </c>
      <c r="B114" s="32" t="s">
        <v>96</v>
      </c>
      <c r="C114" s="16">
        <v>2383</v>
      </c>
      <c r="D114" s="25">
        <v>2526</v>
      </c>
      <c r="E114" s="25">
        <v>2500</v>
      </c>
      <c r="F114" s="25">
        <v>3000</v>
      </c>
      <c r="G114" s="25">
        <v>2650</v>
      </c>
      <c r="H114" s="33">
        <v>2900</v>
      </c>
      <c r="I114" s="137">
        <v>2900</v>
      </c>
      <c r="J114" s="137">
        <v>2900</v>
      </c>
    </row>
    <row r="115" spans="1:10" x14ac:dyDescent="0.25">
      <c r="A115" s="27">
        <v>621001</v>
      </c>
      <c r="B115" s="34" t="s">
        <v>97</v>
      </c>
      <c r="C115" s="80">
        <v>1028</v>
      </c>
      <c r="D115" s="25">
        <v>1172</v>
      </c>
      <c r="E115" s="25">
        <v>1300</v>
      </c>
      <c r="F115" s="25">
        <v>1600</v>
      </c>
      <c r="G115" s="25">
        <v>1360</v>
      </c>
      <c r="H115" s="33">
        <v>1800</v>
      </c>
      <c r="I115" s="137">
        <v>1800</v>
      </c>
      <c r="J115" s="137">
        <v>1800</v>
      </c>
    </row>
    <row r="116" spans="1:10" x14ac:dyDescent="0.25">
      <c r="A116" s="27">
        <v>625002</v>
      </c>
      <c r="B116" s="34" t="s">
        <v>98</v>
      </c>
      <c r="C116" s="80">
        <v>12936</v>
      </c>
      <c r="D116" s="25">
        <v>14948</v>
      </c>
      <c r="E116" s="25">
        <v>13300</v>
      </c>
      <c r="F116" s="25">
        <v>15500</v>
      </c>
      <c r="G116" s="25">
        <v>14900</v>
      </c>
      <c r="H116" s="33">
        <v>18400</v>
      </c>
      <c r="I116" s="137">
        <v>18400</v>
      </c>
      <c r="J116" s="137">
        <v>18400</v>
      </c>
    </row>
    <row r="117" spans="1:10" x14ac:dyDescent="0.25">
      <c r="A117" s="27">
        <v>625003</v>
      </c>
      <c r="B117" s="34" t="s">
        <v>99</v>
      </c>
      <c r="C117" s="80">
        <v>746</v>
      </c>
      <c r="D117" s="25">
        <v>895</v>
      </c>
      <c r="E117" s="25">
        <v>800</v>
      </c>
      <c r="F117" s="25">
        <v>900</v>
      </c>
      <c r="G117" s="25">
        <v>850</v>
      </c>
      <c r="H117" s="33">
        <v>1100</v>
      </c>
      <c r="I117" s="137">
        <v>1100</v>
      </c>
      <c r="J117" s="137">
        <v>1100</v>
      </c>
    </row>
    <row r="118" spans="1:10" x14ac:dyDescent="0.25">
      <c r="A118" s="27">
        <v>625004</v>
      </c>
      <c r="B118" s="34" t="s">
        <v>100</v>
      </c>
      <c r="C118" s="80">
        <v>2758</v>
      </c>
      <c r="D118" s="25">
        <v>3178</v>
      </c>
      <c r="E118" s="25">
        <v>2900</v>
      </c>
      <c r="F118" s="25">
        <v>3300</v>
      </c>
      <c r="G118" s="25">
        <v>3120</v>
      </c>
      <c r="H118" s="33">
        <v>4000</v>
      </c>
      <c r="I118" s="137">
        <v>4000</v>
      </c>
      <c r="J118" s="137">
        <v>4000</v>
      </c>
    </row>
    <row r="119" spans="1:10" x14ac:dyDescent="0.25">
      <c r="A119" s="27">
        <v>625005</v>
      </c>
      <c r="B119" s="34" t="s">
        <v>101</v>
      </c>
      <c r="C119" s="80">
        <v>878</v>
      </c>
      <c r="D119" s="25">
        <v>996</v>
      </c>
      <c r="E119" s="25">
        <v>1000</v>
      </c>
      <c r="F119" s="25">
        <v>1200</v>
      </c>
      <c r="G119" s="25">
        <v>970</v>
      </c>
      <c r="H119" s="33">
        <v>1350</v>
      </c>
      <c r="I119" s="137">
        <v>1350</v>
      </c>
      <c r="J119" s="137">
        <v>1350</v>
      </c>
    </row>
    <row r="120" spans="1:10" x14ac:dyDescent="0.25">
      <c r="A120" s="27">
        <v>625007</v>
      </c>
      <c r="B120" s="34" t="s">
        <v>102</v>
      </c>
      <c r="C120" s="80">
        <v>4387</v>
      </c>
      <c r="D120" s="25">
        <v>5069</v>
      </c>
      <c r="E120" s="25">
        <v>4500</v>
      </c>
      <c r="F120" s="25">
        <v>5200</v>
      </c>
      <c r="G120" s="25">
        <v>5060</v>
      </c>
      <c r="H120" s="33">
        <v>6250</v>
      </c>
      <c r="I120" s="137">
        <v>6250</v>
      </c>
      <c r="J120" s="137">
        <v>6250</v>
      </c>
    </row>
    <row r="121" spans="1:10" x14ac:dyDescent="0.25">
      <c r="A121" s="27">
        <v>631001</v>
      </c>
      <c r="B121" s="34" t="s">
        <v>103</v>
      </c>
      <c r="C121" s="80">
        <v>1657</v>
      </c>
      <c r="D121" s="25">
        <v>1816</v>
      </c>
      <c r="E121" s="25">
        <v>2000</v>
      </c>
      <c r="F121" s="25">
        <v>1900</v>
      </c>
      <c r="G121" s="25">
        <v>1900</v>
      </c>
      <c r="H121" s="33">
        <v>2000</v>
      </c>
      <c r="I121" s="137">
        <v>2000</v>
      </c>
      <c r="J121" s="137">
        <v>2000</v>
      </c>
    </row>
    <row r="122" spans="1:10" x14ac:dyDescent="0.25">
      <c r="A122" s="31" t="s">
        <v>104</v>
      </c>
      <c r="B122" s="34" t="s">
        <v>105</v>
      </c>
      <c r="C122" s="80">
        <v>4884</v>
      </c>
      <c r="D122" s="25">
        <v>5750</v>
      </c>
      <c r="E122" s="25">
        <v>6600</v>
      </c>
      <c r="F122" s="25">
        <v>6600</v>
      </c>
      <c r="G122" s="25">
        <v>6900</v>
      </c>
      <c r="H122" s="33">
        <v>7000</v>
      </c>
      <c r="I122" s="137">
        <v>7000</v>
      </c>
      <c r="J122" s="137">
        <v>7000</v>
      </c>
    </row>
    <row r="123" spans="1:10" x14ac:dyDescent="0.25">
      <c r="A123" s="31" t="s">
        <v>106</v>
      </c>
      <c r="B123" s="34" t="s">
        <v>107</v>
      </c>
      <c r="C123" s="80">
        <v>24801</v>
      </c>
      <c r="D123" s="25">
        <v>14246</v>
      </c>
      <c r="E123" s="25">
        <v>14300</v>
      </c>
      <c r="F123" s="25">
        <v>20000</v>
      </c>
      <c r="G123" s="25">
        <v>14500</v>
      </c>
      <c r="H123" s="33">
        <v>15000</v>
      </c>
      <c r="I123" s="137">
        <v>15000</v>
      </c>
      <c r="J123" s="137">
        <v>15000</v>
      </c>
    </row>
    <row r="124" spans="1:10" x14ac:dyDescent="0.25">
      <c r="A124" s="31" t="s">
        <v>106</v>
      </c>
      <c r="B124" s="34" t="s">
        <v>108</v>
      </c>
      <c r="C124" s="80">
        <v>1190</v>
      </c>
      <c r="D124" s="25">
        <v>676</v>
      </c>
      <c r="E124" s="25">
        <v>676</v>
      </c>
      <c r="F124" s="25">
        <v>1000</v>
      </c>
      <c r="G124" s="25">
        <v>600</v>
      </c>
      <c r="H124" s="33">
        <v>600</v>
      </c>
      <c r="I124" s="137">
        <v>600</v>
      </c>
      <c r="J124" s="137">
        <v>600</v>
      </c>
    </row>
    <row r="125" spans="1:10" x14ac:dyDescent="0.25">
      <c r="A125" s="27">
        <v>632002</v>
      </c>
      <c r="B125" s="34" t="s">
        <v>342</v>
      </c>
      <c r="C125" s="80">
        <v>46003</v>
      </c>
      <c r="D125" s="25">
        <v>66275</v>
      </c>
      <c r="E125" s="25">
        <v>63000</v>
      </c>
      <c r="F125" s="25">
        <v>0</v>
      </c>
      <c r="G125" s="25">
        <v>0</v>
      </c>
      <c r="H125" s="33">
        <v>0</v>
      </c>
      <c r="I125" s="137">
        <v>0</v>
      </c>
      <c r="J125" s="137">
        <v>0</v>
      </c>
    </row>
    <row r="126" spans="1:10" x14ac:dyDescent="0.25">
      <c r="A126" s="27" t="s">
        <v>343</v>
      </c>
      <c r="B126" s="34" t="s">
        <v>344</v>
      </c>
      <c r="C126" s="80">
        <v>0</v>
      </c>
      <c r="D126" s="25">
        <v>876</v>
      </c>
      <c r="E126" s="25">
        <v>3000</v>
      </c>
      <c r="F126" s="25">
        <v>0</v>
      </c>
      <c r="G126" s="25">
        <v>0</v>
      </c>
      <c r="H126" s="33">
        <v>0</v>
      </c>
      <c r="I126" s="137">
        <v>0</v>
      </c>
      <c r="J126" s="137">
        <v>0</v>
      </c>
    </row>
    <row r="127" spans="1:10" x14ac:dyDescent="0.25">
      <c r="A127" s="27">
        <v>632003</v>
      </c>
      <c r="B127" s="34" t="s">
        <v>109</v>
      </c>
      <c r="C127" s="80">
        <v>3366</v>
      </c>
      <c r="D127" s="25">
        <v>2997</v>
      </c>
      <c r="E127" s="25">
        <v>3000</v>
      </c>
      <c r="F127" s="25">
        <v>3000</v>
      </c>
      <c r="G127" s="25">
        <v>2300</v>
      </c>
      <c r="H127" s="33">
        <v>2500</v>
      </c>
      <c r="I127" s="137">
        <v>2500</v>
      </c>
      <c r="J127" s="137">
        <v>2500</v>
      </c>
    </row>
    <row r="128" spans="1:10" x14ac:dyDescent="0.25">
      <c r="A128" s="31" t="s">
        <v>110</v>
      </c>
      <c r="B128" s="34" t="s">
        <v>111</v>
      </c>
      <c r="C128" s="80">
        <v>650</v>
      </c>
      <c r="D128" s="25">
        <v>684</v>
      </c>
      <c r="E128" s="25">
        <v>1000</v>
      </c>
      <c r="F128" s="25">
        <v>900</v>
      </c>
      <c r="G128" s="25">
        <v>700</v>
      </c>
      <c r="H128" s="33">
        <v>800</v>
      </c>
      <c r="I128" s="137">
        <v>800</v>
      </c>
      <c r="J128" s="137">
        <v>800</v>
      </c>
    </row>
    <row r="129" spans="1:10" x14ac:dyDescent="0.25">
      <c r="A129" s="27">
        <v>633001</v>
      </c>
      <c r="B129" s="34" t="s">
        <v>345</v>
      </c>
      <c r="C129" s="80">
        <v>0</v>
      </c>
      <c r="D129" s="25">
        <v>0</v>
      </c>
      <c r="E129" s="25">
        <v>0</v>
      </c>
      <c r="F129" s="25">
        <v>1800</v>
      </c>
      <c r="G129" s="25">
        <v>0</v>
      </c>
      <c r="H129" s="33">
        <v>1500</v>
      </c>
      <c r="I129" s="137">
        <v>1500</v>
      </c>
      <c r="J129" s="137">
        <v>1500</v>
      </c>
    </row>
    <row r="130" spans="1:10" x14ac:dyDescent="0.25">
      <c r="A130" s="27">
        <v>633002</v>
      </c>
      <c r="B130" s="34" t="s">
        <v>112</v>
      </c>
      <c r="C130" s="80">
        <v>590</v>
      </c>
      <c r="D130" s="25">
        <v>235</v>
      </c>
      <c r="E130" s="25">
        <v>300</v>
      </c>
      <c r="F130" s="25">
        <v>900</v>
      </c>
      <c r="G130" s="25">
        <v>0</v>
      </c>
      <c r="H130" s="33">
        <v>1000</v>
      </c>
      <c r="I130" s="137">
        <v>1000</v>
      </c>
      <c r="J130" s="137">
        <v>1000</v>
      </c>
    </row>
    <row r="131" spans="1:10" x14ac:dyDescent="0.25">
      <c r="A131" s="27">
        <v>633004</v>
      </c>
      <c r="B131" s="34" t="s">
        <v>346</v>
      </c>
      <c r="C131" s="80">
        <v>0</v>
      </c>
      <c r="D131" s="25">
        <v>359</v>
      </c>
      <c r="E131" s="25">
        <v>200</v>
      </c>
      <c r="F131" s="25">
        <v>0</v>
      </c>
      <c r="G131" s="25">
        <v>0</v>
      </c>
      <c r="H131" s="33">
        <v>0</v>
      </c>
      <c r="I131" s="137">
        <v>0</v>
      </c>
      <c r="J131" s="137">
        <v>0</v>
      </c>
    </row>
    <row r="132" spans="1:10" x14ac:dyDescent="0.25">
      <c r="A132" s="31" t="s">
        <v>113</v>
      </c>
      <c r="B132" s="34" t="s">
        <v>114</v>
      </c>
      <c r="C132" s="80">
        <v>502</v>
      </c>
      <c r="D132" s="25">
        <v>1127</v>
      </c>
      <c r="E132" s="25">
        <v>1000</v>
      </c>
      <c r="F132" s="25">
        <v>1000</v>
      </c>
      <c r="G132" s="25">
        <v>1000</v>
      </c>
      <c r="H132" s="33">
        <v>1000</v>
      </c>
      <c r="I132" s="137">
        <v>1000</v>
      </c>
      <c r="J132" s="137">
        <v>1000</v>
      </c>
    </row>
    <row r="133" spans="1:10" x14ac:dyDescent="0.25">
      <c r="A133" s="31" t="s">
        <v>115</v>
      </c>
      <c r="B133" s="34" t="s">
        <v>116</v>
      </c>
      <c r="C133" s="80">
        <v>140</v>
      </c>
      <c r="D133" s="25">
        <v>125</v>
      </c>
      <c r="E133" s="25">
        <v>1000</v>
      </c>
      <c r="F133" s="25">
        <v>1000</v>
      </c>
      <c r="G133" s="25">
        <v>1000</v>
      </c>
      <c r="H133" s="33">
        <v>1000</v>
      </c>
      <c r="I133" s="137">
        <v>1000</v>
      </c>
      <c r="J133" s="137">
        <v>1000</v>
      </c>
    </row>
    <row r="134" spans="1:10" x14ac:dyDescent="0.25">
      <c r="A134" s="31" t="s">
        <v>117</v>
      </c>
      <c r="B134" s="34" t="s">
        <v>118</v>
      </c>
      <c r="C134" s="80">
        <v>10</v>
      </c>
      <c r="D134" s="25">
        <v>22</v>
      </c>
      <c r="E134" s="25">
        <v>100</v>
      </c>
      <c r="F134" s="25">
        <v>90</v>
      </c>
      <c r="G134" s="25">
        <v>90</v>
      </c>
      <c r="H134" s="33">
        <v>100</v>
      </c>
      <c r="I134" s="137">
        <v>100</v>
      </c>
      <c r="J134" s="137">
        <v>100</v>
      </c>
    </row>
    <row r="135" spans="1:10" x14ac:dyDescent="0.25">
      <c r="A135" s="36" t="s">
        <v>119</v>
      </c>
      <c r="B135" s="34" t="s">
        <v>120</v>
      </c>
      <c r="C135" s="80">
        <v>234</v>
      </c>
      <c r="D135" s="25">
        <v>292</v>
      </c>
      <c r="E135" s="25">
        <v>200</v>
      </c>
      <c r="F135" s="25">
        <v>200</v>
      </c>
      <c r="G135" s="25">
        <v>200</v>
      </c>
      <c r="H135" s="33">
        <v>200</v>
      </c>
      <c r="I135" s="137">
        <v>200</v>
      </c>
      <c r="J135" s="137">
        <v>200</v>
      </c>
    </row>
    <row r="136" spans="1:10" x14ac:dyDescent="0.25">
      <c r="A136" s="36" t="s">
        <v>121</v>
      </c>
      <c r="B136" s="34" t="s">
        <v>122</v>
      </c>
      <c r="C136" s="80">
        <v>417</v>
      </c>
      <c r="D136" s="25">
        <v>94</v>
      </c>
      <c r="E136" s="25">
        <v>100</v>
      </c>
      <c r="F136" s="25">
        <v>1000</v>
      </c>
      <c r="G136" s="25">
        <v>800</v>
      </c>
      <c r="H136" s="33">
        <v>800</v>
      </c>
      <c r="I136" s="137">
        <v>800</v>
      </c>
      <c r="J136" s="137">
        <v>800</v>
      </c>
    </row>
    <row r="137" spans="1:10" x14ac:dyDescent="0.25">
      <c r="A137" s="36" t="s">
        <v>123</v>
      </c>
      <c r="B137" s="34" t="s">
        <v>124</v>
      </c>
      <c r="C137" s="80">
        <v>0</v>
      </c>
      <c r="D137" s="25">
        <v>5303</v>
      </c>
      <c r="E137" s="25">
        <v>5500</v>
      </c>
      <c r="F137" s="25">
        <v>1000</v>
      </c>
      <c r="G137" s="25">
        <v>550</v>
      </c>
      <c r="H137" s="33">
        <v>600</v>
      </c>
      <c r="I137" s="137">
        <v>600</v>
      </c>
      <c r="J137" s="137">
        <v>600</v>
      </c>
    </row>
    <row r="138" spans="1:10" s="24" customFormat="1" x14ac:dyDescent="0.25">
      <c r="A138" s="27">
        <v>633009</v>
      </c>
      <c r="B138" s="34" t="s">
        <v>125</v>
      </c>
      <c r="C138" s="80">
        <v>684</v>
      </c>
      <c r="D138" s="25">
        <v>843</v>
      </c>
      <c r="E138" s="25">
        <v>600</v>
      </c>
      <c r="F138" s="25">
        <v>600</v>
      </c>
      <c r="G138" s="25">
        <v>600</v>
      </c>
      <c r="H138" s="33">
        <v>600</v>
      </c>
      <c r="I138" s="137">
        <v>600</v>
      </c>
      <c r="J138" s="137">
        <v>600</v>
      </c>
    </row>
    <row r="139" spans="1:10" x14ac:dyDescent="0.25">
      <c r="A139" s="27">
        <v>633013</v>
      </c>
      <c r="B139" s="34" t="s">
        <v>126</v>
      </c>
      <c r="C139" s="80">
        <v>300</v>
      </c>
      <c r="D139" s="25">
        <v>198</v>
      </c>
      <c r="E139" s="25">
        <v>500</v>
      </c>
      <c r="F139" s="25">
        <v>500</v>
      </c>
      <c r="G139" s="25">
        <v>350</v>
      </c>
      <c r="H139" s="33">
        <v>500</v>
      </c>
      <c r="I139" s="137">
        <v>500</v>
      </c>
      <c r="J139" s="137">
        <v>500</v>
      </c>
    </row>
    <row r="140" spans="1:10" x14ac:dyDescent="0.25">
      <c r="A140" s="27">
        <v>633016</v>
      </c>
      <c r="B140" s="34" t="s">
        <v>127</v>
      </c>
      <c r="C140" s="80">
        <v>859</v>
      </c>
      <c r="D140" s="25">
        <v>1464</v>
      </c>
      <c r="E140" s="25">
        <v>1500</v>
      </c>
      <c r="F140" s="25">
        <v>1400</v>
      </c>
      <c r="G140" s="25">
        <v>1400</v>
      </c>
      <c r="H140" s="33">
        <v>1400</v>
      </c>
      <c r="I140" s="137">
        <v>1400</v>
      </c>
      <c r="J140" s="137">
        <v>1400</v>
      </c>
    </row>
    <row r="141" spans="1:10" x14ac:dyDescent="0.25">
      <c r="A141" s="27">
        <v>634004</v>
      </c>
      <c r="B141" s="34" t="s">
        <v>128</v>
      </c>
      <c r="C141" s="80">
        <v>111</v>
      </c>
      <c r="D141" s="25">
        <v>0</v>
      </c>
      <c r="E141" s="25">
        <v>0</v>
      </c>
      <c r="F141" s="25">
        <v>200</v>
      </c>
      <c r="G141" s="25">
        <v>200</v>
      </c>
      <c r="H141" s="33">
        <v>200</v>
      </c>
      <c r="I141" s="137">
        <v>200</v>
      </c>
      <c r="J141" s="137">
        <v>200</v>
      </c>
    </row>
    <row r="142" spans="1:10" x14ac:dyDescent="0.25">
      <c r="A142" s="27">
        <v>635002</v>
      </c>
      <c r="B142" s="34" t="s">
        <v>129</v>
      </c>
      <c r="C142" s="80">
        <v>1252</v>
      </c>
      <c r="D142" s="25">
        <v>1190</v>
      </c>
      <c r="E142" s="25">
        <v>1000</v>
      </c>
      <c r="F142" s="25">
        <v>1000</v>
      </c>
      <c r="G142" s="25">
        <v>1000</v>
      </c>
      <c r="H142" s="33">
        <v>1000</v>
      </c>
      <c r="I142" s="137">
        <v>1000</v>
      </c>
      <c r="J142" s="137">
        <v>1000</v>
      </c>
    </row>
    <row r="143" spans="1:10" s="24" customFormat="1" x14ac:dyDescent="0.25">
      <c r="A143" s="27">
        <v>635004</v>
      </c>
      <c r="B143" s="34" t="s">
        <v>130</v>
      </c>
      <c r="C143" s="80">
        <v>20</v>
      </c>
      <c r="D143" s="25">
        <v>0</v>
      </c>
      <c r="E143" s="25">
        <v>100</v>
      </c>
      <c r="F143" s="25">
        <v>100</v>
      </c>
      <c r="G143" s="25">
        <v>0</v>
      </c>
      <c r="H143" s="33">
        <v>100</v>
      </c>
      <c r="I143" s="137">
        <v>100</v>
      </c>
      <c r="J143" s="137">
        <v>100</v>
      </c>
    </row>
    <row r="144" spans="1:10" x14ac:dyDescent="0.25">
      <c r="A144" s="27">
        <v>635006</v>
      </c>
      <c r="B144" s="34" t="s">
        <v>131</v>
      </c>
      <c r="C144" s="80">
        <v>1320</v>
      </c>
      <c r="D144" s="25">
        <v>210</v>
      </c>
      <c r="E144" s="25">
        <v>500</v>
      </c>
      <c r="F144" s="25">
        <v>1000</v>
      </c>
      <c r="G144" s="25">
        <v>3700</v>
      </c>
      <c r="H144" s="33">
        <v>1000</v>
      </c>
      <c r="I144" s="137">
        <v>1000</v>
      </c>
      <c r="J144" s="137">
        <v>1000</v>
      </c>
    </row>
    <row r="145" spans="1:10" x14ac:dyDescent="0.25">
      <c r="A145" s="27">
        <v>636001</v>
      </c>
      <c r="B145" s="34" t="s">
        <v>132</v>
      </c>
      <c r="C145" s="80">
        <v>125</v>
      </c>
      <c r="D145" s="25">
        <v>125</v>
      </c>
      <c r="E145" s="25">
        <v>239</v>
      </c>
      <c r="F145" s="25">
        <v>239</v>
      </c>
      <c r="G145" s="25">
        <v>130</v>
      </c>
      <c r="H145" s="33">
        <v>130</v>
      </c>
      <c r="I145" s="137">
        <v>130</v>
      </c>
      <c r="J145" s="137">
        <v>130</v>
      </c>
    </row>
    <row r="146" spans="1:10" x14ac:dyDescent="0.25">
      <c r="A146" s="27">
        <v>637004</v>
      </c>
      <c r="B146" s="34" t="s">
        <v>133</v>
      </c>
      <c r="C146" s="80">
        <v>4182</v>
      </c>
      <c r="D146" s="25">
        <v>6004</v>
      </c>
      <c r="E146" s="25">
        <v>5000</v>
      </c>
      <c r="F146" s="25">
        <v>5000</v>
      </c>
      <c r="G146" s="25">
        <v>5000</v>
      </c>
      <c r="H146" s="33">
        <v>5000</v>
      </c>
      <c r="I146" s="137">
        <v>5000</v>
      </c>
      <c r="J146" s="137">
        <v>5000</v>
      </c>
    </row>
    <row r="147" spans="1:10" x14ac:dyDescent="0.25">
      <c r="A147" s="27">
        <v>637005</v>
      </c>
      <c r="B147" s="34" t="s">
        <v>134</v>
      </c>
      <c r="C147" s="80">
        <v>1304</v>
      </c>
      <c r="D147" s="25">
        <v>900</v>
      </c>
      <c r="E147" s="25">
        <v>1700</v>
      </c>
      <c r="F147" s="25">
        <v>1500</v>
      </c>
      <c r="G147" s="25">
        <v>1500</v>
      </c>
      <c r="H147" s="33">
        <v>1500</v>
      </c>
      <c r="I147" s="137">
        <v>1500</v>
      </c>
      <c r="J147" s="137">
        <v>1500</v>
      </c>
    </row>
    <row r="148" spans="1:10" x14ac:dyDescent="0.25">
      <c r="A148" s="27">
        <v>637014</v>
      </c>
      <c r="B148" s="34" t="s">
        <v>135</v>
      </c>
      <c r="C148" s="80">
        <v>2904</v>
      </c>
      <c r="D148" s="25">
        <v>4828</v>
      </c>
      <c r="E148" s="25">
        <v>4500</v>
      </c>
      <c r="F148" s="25">
        <v>4500</v>
      </c>
      <c r="G148" s="25">
        <v>5500</v>
      </c>
      <c r="H148" s="33">
        <v>5500</v>
      </c>
      <c r="I148" s="137">
        <v>5500</v>
      </c>
      <c r="J148" s="137">
        <v>5500</v>
      </c>
    </row>
    <row r="149" spans="1:10" x14ac:dyDescent="0.25">
      <c r="A149" s="27">
        <v>637015</v>
      </c>
      <c r="B149" s="34" t="s">
        <v>136</v>
      </c>
      <c r="C149" s="80">
        <v>2101</v>
      </c>
      <c r="D149" s="25">
        <v>1844</v>
      </c>
      <c r="E149" s="25">
        <v>3500</v>
      </c>
      <c r="F149" s="25">
        <v>3500</v>
      </c>
      <c r="G149" s="25">
        <v>3500</v>
      </c>
      <c r="H149" s="33">
        <v>3500</v>
      </c>
      <c r="I149" s="137">
        <v>3500</v>
      </c>
      <c r="J149" s="137">
        <v>3500</v>
      </c>
    </row>
    <row r="150" spans="1:10" x14ac:dyDescent="0.25">
      <c r="A150" s="27">
        <v>637016</v>
      </c>
      <c r="B150" s="34" t="s">
        <v>137</v>
      </c>
      <c r="C150" s="80">
        <v>592</v>
      </c>
      <c r="D150" s="25">
        <v>688</v>
      </c>
      <c r="E150" s="25">
        <v>700</v>
      </c>
      <c r="F150" s="25">
        <v>1000</v>
      </c>
      <c r="G150" s="25">
        <v>800</v>
      </c>
      <c r="H150" s="33">
        <v>1000</v>
      </c>
      <c r="I150" s="137">
        <v>1000</v>
      </c>
      <c r="J150" s="137">
        <v>1000</v>
      </c>
    </row>
    <row r="151" spans="1:10" ht="16.5" customHeight="1" x14ac:dyDescent="0.25">
      <c r="A151" s="27">
        <v>637018</v>
      </c>
      <c r="B151" s="34" t="s">
        <v>347</v>
      </c>
      <c r="C151" s="80">
        <v>0</v>
      </c>
      <c r="D151" s="25">
        <v>1494</v>
      </c>
      <c r="E151" s="25">
        <v>1494</v>
      </c>
      <c r="F151" s="25">
        <v>0</v>
      </c>
      <c r="G151" s="25">
        <v>0</v>
      </c>
      <c r="H151" s="33">
        <v>0</v>
      </c>
      <c r="I151" s="137">
        <v>0</v>
      </c>
      <c r="J151" s="137">
        <v>0</v>
      </c>
    </row>
    <row r="152" spans="1:10" x14ac:dyDescent="0.25">
      <c r="A152" s="27">
        <v>637026</v>
      </c>
      <c r="B152" s="34" t="s">
        <v>138</v>
      </c>
      <c r="C152" s="80">
        <v>4547</v>
      </c>
      <c r="D152" s="25">
        <v>7179</v>
      </c>
      <c r="E152" s="25">
        <v>6600</v>
      </c>
      <c r="F152" s="25">
        <v>6600</v>
      </c>
      <c r="G152" s="25">
        <v>6600</v>
      </c>
      <c r="H152" s="33">
        <v>6600</v>
      </c>
      <c r="I152" s="137">
        <v>6600</v>
      </c>
      <c r="J152" s="137">
        <v>6600</v>
      </c>
    </row>
    <row r="153" spans="1:10" x14ac:dyDescent="0.25">
      <c r="A153" s="27">
        <v>637027</v>
      </c>
      <c r="B153" s="34" t="s">
        <v>139</v>
      </c>
      <c r="C153" s="80">
        <v>1678</v>
      </c>
      <c r="D153" s="25">
        <v>5399</v>
      </c>
      <c r="E153" s="25">
        <v>8000</v>
      </c>
      <c r="F153" s="25">
        <v>8000</v>
      </c>
      <c r="G153" s="25">
        <v>8000</v>
      </c>
      <c r="H153" s="33">
        <v>8000</v>
      </c>
      <c r="I153" s="137">
        <v>8000</v>
      </c>
      <c r="J153" s="137">
        <v>8000</v>
      </c>
    </row>
    <row r="154" spans="1:10" x14ac:dyDescent="0.25">
      <c r="A154" s="27">
        <v>642012</v>
      </c>
      <c r="B154" s="34" t="s">
        <v>420</v>
      </c>
      <c r="C154" s="80">
        <v>0</v>
      </c>
      <c r="D154" s="25">
        <v>0</v>
      </c>
      <c r="E154" s="25">
        <v>0</v>
      </c>
      <c r="F154" s="25">
        <v>0</v>
      </c>
      <c r="G154" s="25">
        <v>0</v>
      </c>
      <c r="H154" s="33">
        <v>0</v>
      </c>
      <c r="I154" s="137">
        <v>0</v>
      </c>
      <c r="J154" s="137">
        <v>0</v>
      </c>
    </row>
    <row r="155" spans="1:10" x14ac:dyDescent="0.25">
      <c r="A155" s="27">
        <v>642013</v>
      </c>
      <c r="B155" s="34" t="s">
        <v>421</v>
      </c>
      <c r="C155" s="80">
        <v>0</v>
      </c>
      <c r="D155" s="25">
        <v>0</v>
      </c>
      <c r="E155" s="25">
        <v>0</v>
      </c>
      <c r="F155" s="25">
        <v>0</v>
      </c>
      <c r="G155" s="25">
        <v>0</v>
      </c>
      <c r="H155" s="33">
        <v>0</v>
      </c>
      <c r="I155" s="137">
        <v>0</v>
      </c>
      <c r="J155" s="137">
        <v>0</v>
      </c>
    </row>
    <row r="156" spans="1:10" x14ac:dyDescent="0.25">
      <c r="A156" s="27">
        <v>637035</v>
      </c>
      <c r="B156" s="34" t="s">
        <v>140</v>
      </c>
      <c r="C156" s="80">
        <v>40</v>
      </c>
      <c r="D156" s="25">
        <v>27</v>
      </c>
      <c r="E156" s="25">
        <v>24</v>
      </c>
      <c r="F156" s="25">
        <v>100</v>
      </c>
      <c r="G156" s="25">
        <v>0</v>
      </c>
      <c r="H156" s="33">
        <v>0</v>
      </c>
      <c r="I156" s="137">
        <v>0</v>
      </c>
      <c r="J156" s="137">
        <v>0</v>
      </c>
    </row>
    <row r="157" spans="1:10" s="24" customFormat="1" x14ac:dyDescent="0.25">
      <c r="A157" s="186">
        <v>717002</v>
      </c>
      <c r="B157" s="69" t="s">
        <v>522</v>
      </c>
      <c r="C157" s="221">
        <v>0</v>
      </c>
      <c r="D157" s="62">
        <v>0</v>
      </c>
      <c r="E157" s="62"/>
      <c r="F157" s="62">
        <v>0</v>
      </c>
      <c r="G157" s="62">
        <v>0</v>
      </c>
      <c r="H157" s="62">
        <v>15100</v>
      </c>
      <c r="I157" s="148">
        <v>0</v>
      </c>
      <c r="J157" s="148">
        <v>0</v>
      </c>
    </row>
    <row r="158" spans="1:10" x14ac:dyDescent="0.25">
      <c r="A158" s="30" t="s">
        <v>141</v>
      </c>
      <c r="B158" s="25"/>
      <c r="C158" s="81"/>
      <c r="D158" s="25"/>
      <c r="E158" s="25"/>
      <c r="F158" s="25"/>
      <c r="G158" s="25"/>
      <c r="H158" s="33"/>
      <c r="I158" s="137"/>
      <c r="J158" s="137"/>
    </row>
    <row r="159" spans="1:10" x14ac:dyDescent="0.25">
      <c r="A159" s="25"/>
      <c r="B159" s="25"/>
      <c r="C159" s="82">
        <v>226676</v>
      </c>
      <c r="D159" s="28">
        <f>SUM(D109:D157)</f>
        <v>269731</v>
      </c>
      <c r="E159" s="28">
        <f t="shared" ref="E159" si="13">SUM(E109:E156)</f>
        <v>272933</v>
      </c>
      <c r="F159" s="57">
        <f>SUM(F109:F157)</f>
        <v>224329</v>
      </c>
      <c r="G159" s="57">
        <f>SUM(G109:G157)</f>
        <v>201636</v>
      </c>
      <c r="H159" s="195">
        <f>SUM(H109:H157)</f>
        <v>248530</v>
      </c>
      <c r="I159" s="146">
        <f>SUM(I109:I157)</f>
        <v>233430</v>
      </c>
      <c r="J159" s="146">
        <f>SUM(J109:J157)</f>
        <v>233430</v>
      </c>
    </row>
    <row r="160" spans="1:10" x14ac:dyDescent="0.25">
      <c r="A160" s="48" t="s">
        <v>142</v>
      </c>
      <c r="B160" s="25"/>
      <c r="C160" s="25"/>
      <c r="D160" s="25"/>
      <c r="E160" s="25"/>
      <c r="F160" s="25"/>
      <c r="G160" s="25"/>
      <c r="H160" s="33"/>
      <c r="I160" s="137"/>
      <c r="J160" s="137"/>
    </row>
    <row r="161" spans="1:10" x14ac:dyDescent="0.25">
      <c r="A161" s="27">
        <v>641006</v>
      </c>
      <c r="B161" s="37" t="s">
        <v>143</v>
      </c>
      <c r="C161" s="83">
        <v>7954</v>
      </c>
      <c r="D161" s="38">
        <v>8067</v>
      </c>
      <c r="E161" s="38">
        <v>8100</v>
      </c>
      <c r="F161" s="25">
        <v>8100</v>
      </c>
      <c r="G161" s="25">
        <v>8100</v>
      </c>
      <c r="H161" s="33">
        <v>8100</v>
      </c>
      <c r="I161" s="137">
        <v>8100</v>
      </c>
      <c r="J161" s="137">
        <v>8100</v>
      </c>
    </row>
    <row r="162" spans="1:10" x14ac:dyDescent="0.25">
      <c r="A162" s="31" t="s">
        <v>144</v>
      </c>
      <c r="B162" s="37" t="s">
        <v>145</v>
      </c>
      <c r="C162" s="83">
        <v>586</v>
      </c>
      <c r="D162" s="38">
        <v>733</v>
      </c>
      <c r="E162" s="38">
        <v>733</v>
      </c>
      <c r="F162" s="25">
        <v>750</v>
      </c>
      <c r="G162" s="25">
        <v>1060</v>
      </c>
      <c r="H162" s="33">
        <v>1100</v>
      </c>
      <c r="I162" s="137">
        <v>1100</v>
      </c>
      <c r="J162" s="137">
        <v>1100</v>
      </c>
    </row>
    <row r="163" spans="1:10" x14ac:dyDescent="0.25">
      <c r="A163" s="27">
        <v>642001</v>
      </c>
      <c r="B163" s="37" t="s">
        <v>348</v>
      </c>
      <c r="C163" s="83">
        <v>0</v>
      </c>
      <c r="D163" s="38">
        <v>1548</v>
      </c>
      <c r="E163" s="38">
        <v>1548</v>
      </c>
      <c r="F163" s="25">
        <v>1300</v>
      </c>
      <c r="G163" s="25">
        <v>1360</v>
      </c>
      <c r="H163" s="33">
        <v>1400</v>
      </c>
      <c r="I163" s="137">
        <v>1400</v>
      </c>
      <c r="J163" s="137">
        <v>1400</v>
      </c>
    </row>
    <row r="164" spans="1:10" s="24" customFormat="1" x14ac:dyDescent="0.25">
      <c r="A164" s="27">
        <v>642006</v>
      </c>
      <c r="B164" s="37" t="s">
        <v>146</v>
      </c>
      <c r="C164" s="83">
        <v>912</v>
      </c>
      <c r="D164" s="38">
        <v>950</v>
      </c>
      <c r="E164" s="38">
        <v>950</v>
      </c>
      <c r="F164" s="25">
        <v>2200</v>
      </c>
      <c r="G164" s="25">
        <v>2200</v>
      </c>
      <c r="H164" s="33">
        <v>2200</v>
      </c>
      <c r="I164" s="137">
        <v>2200</v>
      </c>
      <c r="J164" s="137">
        <v>2200</v>
      </c>
    </row>
    <row r="165" spans="1:10" s="24" customFormat="1" x14ac:dyDescent="0.25">
      <c r="A165" s="30" t="s">
        <v>147</v>
      </c>
      <c r="B165" s="25"/>
      <c r="C165" s="78">
        <v>9452</v>
      </c>
      <c r="D165" s="28">
        <f t="shared" ref="D165:J165" si="14">SUM(D161:D164)</f>
        <v>11298</v>
      </c>
      <c r="E165" s="28">
        <f t="shared" si="14"/>
        <v>11331</v>
      </c>
      <c r="F165" s="28">
        <f t="shared" si="14"/>
        <v>12350</v>
      </c>
      <c r="G165" s="28">
        <f t="shared" si="14"/>
        <v>12720</v>
      </c>
      <c r="H165" s="191">
        <f t="shared" si="14"/>
        <v>12800</v>
      </c>
      <c r="I165" s="142">
        <f t="shared" si="14"/>
        <v>12800</v>
      </c>
      <c r="J165" s="142">
        <f t="shared" si="14"/>
        <v>12800</v>
      </c>
    </row>
    <row r="166" spans="1:10" s="24" customFormat="1" x14ac:dyDescent="0.25">
      <c r="A166" s="48" t="s">
        <v>148</v>
      </c>
      <c r="B166" s="25"/>
      <c r="C166" s="25"/>
      <c r="D166" s="25"/>
      <c r="E166" s="25"/>
      <c r="F166" s="25"/>
      <c r="G166" s="25"/>
      <c r="H166" s="33"/>
      <c r="I166" s="137"/>
      <c r="J166" s="137"/>
    </row>
    <row r="167" spans="1:10" x14ac:dyDescent="0.25">
      <c r="A167" s="27">
        <v>637003</v>
      </c>
      <c r="B167" s="29" t="s">
        <v>149</v>
      </c>
      <c r="C167" s="16">
        <v>427</v>
      </c>
      <c r="D167" s="25">
        <v>46</v>
      </c>
      <c r="E167" s="25">
        <v>100</v>
      </c>
      <c r="F167" s="25">
        <v>450</v>
      </c>
      <c r="G167" s="25">
        <v>150</v>
      </c>
      <c r="H167" s="33">
        <v>300</v>
      </c>
      <c r="I167" s="137">
        <v>300</v>
      </c>
      <c r="J167" s="137">
        <v>300</v>
      </c>
    </row>
    <row r="168" spans="1:10" x14ac:dyDescent="0.25">
      <c r="A168" s="30" t="s">
        <v>150</v>
      </c>
      <c r="B168" s="25"/>
      <c r="C168" s="28">
        <v>427</v>
      </c>
      <c r="D168" s="28">
        <f t="shared" ref="D168:J168" si="15">SUM(D167)</f>
        <v>46</v>
      </c>
      <c r="E168" s="28">
        <f t="shared" si="15"/>
        <v>100</v>
      </c>
      <c r="F168" s="28">
        <f t="shared" si="15"/>
        <v>450</v>
      </c>
      <c r="G168" s="28">
        <f t="shared" si="15"/>
        <v>150</v>
      </c>
      <c r="H168" s="191">
        <f t="shared" si="15"/>
        <v>300</v>
      </c>
      <c r="I168" s="142">
        <f t="shared" si="15"/>
        <v>300</v>
      </c>
      <c r="J168" s="142">
        <f t="shared" si="15"/>
        <v>300</v>
      </c>
    </row>
    <row r="169" spans="1:10" x14ac:dyDescent="0.25">
      <c r="A169" s="48" t="s">
        <v>151</v>
      </c>
      <c r="B169" s="25"/>
      <c r="C169" s="16"/>
      <c r="D169" s="25"/>
      <c r="E169" s="25"/>
      <c r="F169" s="25"/>
      <c r="G169" s="25"/>
      <c r="H169" s="33"/>
      <c r="I169" s="137"/>
      <c r="J169" s="137"/>
    </row>
    <row r="170" spans="1:10" x14ac:dyDescent="0.25">
      <c r="A170" s="65">
        <v>621</v>
      </c>
      <c r="B170" s="29" t="s">
        <v>355</v>
      </c>
      <c r="C170" s="16">
        <v>12</v>
      </c>
      <c r="D170" s="25">
        <v>58</v>
      </c>
      <c r="E170" s="25">
        <v>57.66</v>
      </c>
      <c r="F170" s="25">
        <v>0</v>
      </c>
      <c r="G170" s="25"/>
      <c r="H170" s="33">
        <v>0</v>
      </c>
      <c r="I170" s="137">
        <v>0</v>
      </c>
      <c r="J170" s="137">
        <v>0</v>
      </c>
    </row>
    <row r="171" spans="1:10" x14ac:dyDescent="0.25">
      <c r="A171" s="65">
        <v>623</v>
      </c>
      <c r="B171" s="29" t="s">
        <v>356</v>
      </c>
      <c r="C171" s="16">
        <v>0</v>
      </c>
      <c r="D171" s="25">
        <v>11</v>
      </c>
      <c r="E171" s="25">
        <v>11.16</v>
      </c>
      <c r="F171" s="25">
        <v>0</v>
      </c>
      <c r="G171" s="25"/>
      <c r="H171" s="33">
        <v>0</v>
      </c>
      <c r="I171" s="137">
        <v>0</v>
      </c>
      <c r="J171" s="137">
        <v>0</v>
      </c>
    </row>
    <row r="172" spans="1:10" x14ac:dyDescent="0.25">
      <c r="A172" s="66">
        <v>625002</v>
      </c>
      <c r="B172" s="29" t="s">
        <v>357</v>
      </c>
      <c r="C172" s="16">
        <v>0</v>
      </c>
      <c r="D172" s="25">
        <v>10</v>
      </c>
      <c r="E172" s="25">
        <v>10.4</v>
      </c>
      <c r="F172" s="25">
        <v>0</v>
      </c>
      <c r="G172" s="25"/>
      <c r="H172" s="33">
        <v>0</v>
      </c>
      <c r="I172" s="137">
        <v>0</v>
      </c>
      <c r="J172" s="137">
        <v>0</v>
      </c>
    </row>
    <row r="173" spans="1:10" x14ac:dyDescent="0.25">
      <c r="A173" s="27">
        <v>625003</v>
      </c>
      <c r="B173" s="29" t="s">
        <v>349</v>
      </c>
      <c r="C173" s="76">
        <v>12</v>
      </c>
      <c r="D173" s="25">
        <v>7</v>
      </c>
      <c r="E173" s="25">
        <v>7.48</v>
      </c>
      <c r="F173" s="25">
        <v>0</v>
      </c>
      <c r="G173" s="25"/>
      <c r="H173" s="33">
        <v>0</v>
      </c>
      <c r="I173" s="137">
        <v>0</v>
      </c>
      <c r="J173" s="137">
        <v>0</v>
      </c>
    </row>
    <row r="174" spans="1:10" x14ac:dyDescent="0.25">
      <c r="A174" s="27">
        <v>625004</v>
      </c>
      <c r="B174" s="29" t="s">
        <v>358</v>
      </c>
      <c r="C174" s="76">
        <v>0</v>
      </c>
      <c r="D174" s="25">
        <v>2</v>
      </c>
      <c r="E174" s="25">
        <v>2.2200000000000002</v>
      </c>
      <c r="F174" s="25">
        <v>0</v>
      </c>
      <c r="G174" s="25"/>
      <c r="H174" s="33">
        <v>0</v>
      </c>
      <c r="I174" s="137">
        <v>0</v>
      </c>
      <c r="J174" s="137">
        <v>0</v>
      </c>
    </row>
    <row r="175" spans="1:10" s="24" customFormat="1" x14ac:dyDescent="0.25">
      <c r="A175" s="27">
        <v>625007</v>
      </c>
      <c r="B175" s="29" t="s">
        <v>359</v>
      </c>
      <c r="C175" s="76">
        <v>0</v>
      </c>
      <c r="D175" s="25">
        <v>4</v>
      </c>
      <c r="E175" s="25">
        <v>3.52</v>
      </c>
      <c r="F175" s="25">
        <v>0</v>
      </c>
      <c r="G175" s="25"/>
      <c r="H175" s="33">
        <v>0</v>
      </c>
      <c r="I175" s="137">
        <v>0</v>
      </c>
      <c r="J175" s="137">
        <v>0</v>
      </c>
    </row>
    <row r="176" spans="1:10" x14ac:dyDescent="0.25">
      <c r="A176" s="27">
        <v>631001</v>
      </c>
      <c r="B176" s="29" t="s">
        <v>350</v>
      </c>
      <c r="C176" s="76">
        <v>0</v>
      </c>
      <c r="D176" s="25">
        <v>6</v>
      </c>
      <c r="E176" s="25">
        <v>6.37</v>
      </c>
      <c r="F176" s="25">
        <v>0</v>
      </c>
      <c r="G176" s="25"/>
      <c r="H176" s="33">
        <v>0</v>
      </c>
      <c r="I176" s="137">
        <v>0</v>
      </c>
      <c r="J176" s="137">
        <v>0</v>
      </c>
    </row>
    <row r="177" spans="1:10" x14ac:dyDescent="0.25">
      <c r="A177" s="27">
        <v>632003</v>
      </c>
      <c r="B177" s="29" t="s">
        <v>360</v>
      </c>
      <c r="C177" s="76">
        <v>0</v>
      </c>
      <c r="D177" s="25">
        <v>4</v>
      </c>
      <c r="E177" s="25">
        <v>4.2</v>
      </c>
      <c r="F177" s="25">
        <v>0</v>
      </c>
      <c r="G177" s="25"/>
      <c r="H177" s="33">
        <v>0</v>
      </c>
      <c r="I177" s="137">
        <v>0</v>
      </c>
      <c r="J177" s="137">
        <v>0</v>
      </c>
    </row>
    <row r="178" spans="1:10" x14ac:dyDescent="0.25">
      <c r="A178" s="27">
        <v>633006</v>
      </c>
      <c r="B178" s="29" t="s">
        <v>351</v>
      </c>
      <c r="C178" s="76">
        <v>83</v>
      </c>
      <c r="D178" s="25">
        <v>32</v>
      </c>
      <c r="E178" s="25">
        <v>31.77</v>
      </c>
      <c r="F178" s="25">
        <v>0</v>
      </c>
      <c r="G178" s="25"/>
      <c r="H178" s="33">
        <v>0</v>
      </c>
      <c r="I178" s="137">
        <v>0</v>
      </c>
      <c r="J178" s="137">
        <v>0</v>
      </c>
    </row>
    <row r="179" spans="1:10" x14ac:dyDescent="0.25">
      <c r="A179" s="27">
        <v>637004</v>
      </c>
      <c r="B179" s="29" t="s">
        <v>352</v>
      </c>
      <c r="C179" s="76">
        <v>0</v>
      </c>
      <c r="D179" s="25">
        <v>7</v>
      </c>
      <c r="E179" s="25">
        <v>7.2</v>
      </c>
      <c r="F179" s="25">
        <v>0</v>
      </c>
      <c r="G179" s="25"/>
      <c r="H179" s="33">
        <v>0</v>
      </c>
      <c r="I179" s="137">
        <v>0</v>
      </c>
      <c r="J179" s="137">
        <v>0</v>
      </c>
    </row>
    <row r="180" spans="1:10" x14ac:dyDescent="0.25">
      <c r="A180" s="27">
        <v>637014</v>
      </c>
      <c r="B180" s="29" t="s">
        <v>353</v>
      </c>
      <c r="C180" s="76">
        <v>0</v>
      </c>
      <c r="D180" s="25">
        <v>264</v>
      </c>
      <c r="E180" s="25">
        <v>263.76</v>
      </c>
      <c r="F180" s="25">
        <v>0</v>
      </c>
      <c r="G180" s="25"/>
      <c r="H180" s="33">
        <v>0</v>
      </c>
      <c r="I180" s="137">
        <v>0</v>
      </c>
      <c r="J180" s="137">
        <v>0</v>
      </c>
    </row>
    <row r="181" spans="1:10" x14ac:dyDescent="0.25">
      <c r="A181" s="27">
        <v>637026</v>
      </c>
      <c r="B181" s="29" t="s">
        <v>354</v>
      </c>
      <c r="C181" s="76">
        <v>2190</v>
      </c>
      <c r="D181" s="25">
        <v>1156</v>
      </c>
      <c r="E181" s="25">
        <v>1155.9000000000001</v>
      </c>
      <c r="F181" s="25">
        <v>0</v>
      </c>
      <c r="G181" s="25">
        <v>2000</v>
      </c>
      <c r="H181" s="33">
        <v>0</v>
      </c>
      <c r="I181" s="137">
        <v>0</v>
      </c>
      <c r="J181" s="137">
        <v>0</v>
      </c>
    </row>
    <row r="182" spans="1:10" s="24" customFormat="1" x14ac:dyDescent="0.25">
      <c r="A182" s="31"/>
      <c r="B182" s="67" t="s">
        <v>152</v>
      </c>
      <c r="C182" s="78">
        <v>2285</v>
      </c>
      <c r="D182" s="28">
        <f t="shared" ref="D182:J182" si="16">SUM(D170:D181)</f>
        <v>1561</v>
      </c>
      <c r="E182" s="28">
        <f t="shared" si="16"/>
        <v>1561.64</v>
      </c>
      <c r="F182" s="28">
        <f t="shared" si="16"/>
        <v>0</v>
      </c>
      <c r="G182" s="28">
        <f t="shared" si="16"/>
        <v>2000</v>
      </c>
      <c r="H182" s="191">
        <f t="shared" si="16"/>
        <v>0</v>
      </c>
      <c r="I182" s="142">
        <f t="shared" si="16"/>
        <v>0</v>
      </c>
      <c r="J182" s="142">
        <f t="shared" si="16"/>
        <v>0</v>
      </c>
    </row>
    <row r="183" spans="1:10" s="24" customFormat="1" x14ac:dyDescent="0.25">
      <c r="A183" s="27">
        <v>637005</v>
      </c>
      <c r="B183" s="34" t="s">
        <v>134</v>
      </c>
      <c r="C183" s="85">
        <v>1753</v>
      </c>
      <c r="D183" s="25">
        <v>1923</v>
      </c>
      <c r="E183" s="25">
        <v>2000</v>
      </c>
      <c r="F183" s="25">
        <v>5500</v>
      </c>
      <c r="G183" s="25">
        <v>2500</v>
      </c>
      <c r="H183" s="33">
        <v>7000</v>
      </c>
      <c r="I183" s="137">
        <v>7000</v>
      </c>
      <c r="J183" s="137">
        <v>7000</v>
      </c>
    </row>
    <row r="184" spans="1:10" s="24" customFormat="1" x14ac:dyDescent="0.25">
      <c r="A184" s="27">
        <v>637011</v>
      </c>
      <c r="B184" s="34" t="s">
        <v>153</v>
      </c>
      <c r="C184" s="85">
        <v>150</v>
      </c>
      <c r="D184" s="25">
        <v>0</v>
      </c>
      <c r="E184" s="25">
        <v>2000</v>
      </c>
      <c r="F184" s="25">
        <v>5500</v>
      </c>
      <c r="G184" s="25">
        <v>0</v>
      </c>
      <c r="H184" s="33">
        <v>5500</v>
      </c>
      <c r="I184" s="137">
        <v>5500</v>
      </c>
      <c r="J184" s="137">
        <v>5500</v>
      </c>
    </row>
    <row r="185" spans="1:10" x14ac:dyDescent="0.25">
      <c r="A185" s="27">
        <v>637012</v>
      </c>
      <c r="B185" s="34" t="s">
        <v>154</v>
      </c>
      <c r="C185" s="85">
        <v>1775</v>
      </c>
      <c r="D185" s="25">
        <v>2920</v>
      </c>
      <c r="E185" s="25">
        <v>3000</v>
      </c>
      <c r="F185" s="25">
        <v>2000</v>
      </c>
      <c r="G185" s="25">
        <v>2000</v>
      </c>
      <c r="H185" s="33">
        <v>2000</v>
      </c>
      <c r="I185" s="137">
        <v>2000</v>
      </c>
      <c r="J185" s="137">
        <v>2000</v>
      </c>
    </row>
    <row r="186" spans="1:10" s="24" customFormat="1" x14ac:dyDescent="0.25">
      <c r="A186" s="27">
        <v>637035</v>
      </c>
      <c r="B186" s="34" t="s">
        <v>155</v>
      </c>
      <c r="C186" s="85">
        <v>52</v>
      </c>
      <c r="D186" s="25">
        <v>21</v>
      </c>
      <c r="E186" s="25">
        <v>30</v>
      </c>
      <c r="F186" s="25">
        <v>100</v>
      </c>
      <c r="G186" s="25">
        <v>50</v>
      </c>
      <c r="H186" s="33">
        <v>100</v>
      </c>
      <c r="I186" s="137">
        <v>100</v>
      </c>
      <c r="J186" s="137">
        <v>100</v>
      </c>
    </row>
    <row r="187" spans="1:10" s="24" customFormat="1" x14ac:dyDescent="0.25">
      <c r="A187" s="27">
        <v>651003</v>
      </c>
      <c r="B187" s="34" t="s">
        <v>361</v>
      </c>
      <c r="C187" s="85">
        <v>0</v>
      </c>
      <c r="D187" s="25">
        <v>29907</v>
      </c>
      <c r="E187" s="25">
        <v>30000</v>
      </c>
      <c r="F187" s="25">
        <v>30000</v>
      </c>
      <c r="G187" s="25">
        <v>30000</v>
      </c>
      <c r="H187" s="33">
        <v>30000</v>
      </c>
      <c r="I187" s="137">
        <v>30000</v>
      </c>
      <c r="J187" s="137">
        <v>30000</v>
      </c>
    </row>
    <row r="188" spans="1:10" x14ac:dyDescent="0.25">
      <c r="A188" s="27">
        <v>651002</v>
      </c>
      <c r="B188" s="34" t="s">
        <v>362</v>
      </c>
      <c r="C188" s="85">
        <v>0</v>
      </c>
      <c r="D188" s="25">
        <v>2345</v>
      </c>
      <c r="E188" s="25">
        <v>2610</v>
      </c>
      <c r="F188" s="25">
        <v>6400</v>
      </c>
      <c r="G188" s="25">
        <v>5000</v>
      </c>
      <c r="H188" s="33">
        <v>5000</v>
      </c>
      <c r="I188" s="137">
        <v>5000</v>
      </c>
      <c r="J188" s="137">
        <v>5000</v>
      </c>
    </row>
    <row r="189" spans="1:10" s="24" customFormat="1" x14ac:dyDescent="0.25">
      <c r="A189" s="68" t="s">
        <v>156</v>
      </c>
      <c r="B189" s="28"/>
      <c r="C189" s="78">
        <v>6015</v>
      </c>
      <c r="D189" s="28">
        <f t="shared" ref="D189:J189" si="17">SUM(D182:D188)</f>
        <v>38677</v>
      </c>
      <c r="E189" s="28">
        <f t="shared" si="17"/>
        <v>41201.64</v>
      </c>
      <c r="F189" s="28">
        <f t="shared" si="17"/>
        <v>49500</v>
      </c>
      <c r="G189" s="28">
        <f t="shared" si="17"/>
        <v>41550</v>
      </c>
      <c r="H189" s="191">
        <f t="shared" si="17"/>
        <v>49600</v>
      </c>
      <c r="I189" s="142">
        <f t="shared" si="17"/>
        <v>49600</v>
      </c>
      <c r="J189" s="142">
        <f t="shared" si="17"/>
        <v>49600</v>
      </c>
    </row>
    <row r="190" spans="1:10" x14ac:dyDescent="0.25">
      <c r="A190" s="39">
        <v>821004</v>
      </c>
      <c r="B190" s="29" t="s">
        <v>363</v>
      </c>
      <c r="C190" s="76">
        <v>0</v>
      </c>
      <c r="D190" s="25">
        <v>179835</v>
      </c>
      <c r="E190" s="25">
        <v>179835</v>
      </c>
      <c r="F190" s="25">
        <v>0</v>
      </c>
      <c r="G190" s="25">
        <v>0</v>
      </c>
      <c r="H190" s="33">
        <v>0</v>
      </c>
      <c r="I190" s="137">
        <v>0</v>
      </c>
      <c r="J190" s="137">
        <v>0</v>
      </c>
    </row>
    <row r="191" spans="1:10" x14ac:dyDescent="0.25">
      <c r="A191" s="184">
        <v>821005</v>
      </c>
      <c r="B191" s="182" t="s">
        <v>364</v>
      </c>
      <c r="C191" s="185">
        <v>0</v>
      </c>
      <c r="D191" s="180">
        <v>7200</v>
      </c>
      <c r="E191" s="180">
        <v>5400</v>
      </c>
      <c r="F191" s="180">
        <v>21600</v>
      </c>
      <c r="G191" s="180">
        <v>21600</v>
      </c>
      <c r="H191" s="180">
        <v>21600</v>
      </c>
      <c r="I191" s="181">
        <v>21600</v>
      </c>
      <c r="J191" s="181">
        <v>21600</v>
      </c>
    </row>
    <row r="192" spans="1:10" x14ac:dyDescent="0.25">
      <c r="A192" s="184">
        <v>821007</v>
      </c>
      <c r="B192" s="182" t="s">
        <v>365</v>
      </c>
      <c r="C192" s="185">
        <v>93204</v>
      </c>
      <c r="D192" s="180">
        <v>93911</v>
      </c>
      <c r="E192" s="180">
        <v>93000</v>
      </c>
      <c r="F192" s="180">
        <v>93000</v>
      </c>
      <c r="G192" s="180">
        <v>93000</v>
      </c>
      <c r="H192" s="180">
        <v>93000</v>
      </c>
      <c r="I192" s="181">
        <v>93000</v>
      </c>
      <c r="J192" s="181">
        <v>93000</v>
      </c>
    </row>
    <row r="193" spans="1:10" x14ac:dyDescent="0.25">
      <c r="A193" s="41" t="s">
        <v>157</v>
      </c>
      <c r="B193" s="40"/>
      <c r="C193" s="78">
        <v>99219</v>
      </c>
      <c r="D193" s="28">
        <f t="shared" ref="D193:J193" si="18">SUM(D189:D192)</f>
        <v>319623</v>
      </c>
      <c r="E193" s="28">
        <f t="shared" si="18"/>
        <v>319436.64</v>
      </c>
      <c r="F193" s="28">
        <f t="shared" si="18"/>
        <v>164100</v>
      </c>
      <c r="G193" s="28">
        <f t="shared" si="18"/>
        <v>156150</v>
      </c>
      <c r="H193" s="191">
        <f t="shared" si="18"/>
        <v>164200</v>
      </c>
      <c r="I193" s="142">
        <f t="shared" si="18"/>
        <v>164200</v>
      </c>
      <c r="J193" s="142">
        <f t="shared" si="18"/>
        <v>164200</v>
      </c>
    </row>
    <row r="194" spans="1:10" x14ac:dyDescent="0.25">
      <c r="A194" s="42" t="s">
        <v>158</v>
      </c>
      <c r="B194" s="25"/>
      <c r="C194" s="25"/>
      <c r="D194" s="25"/>
      <c r="E194" s="25"/>
      <c r="F194" s="25"/>
      <c r="G194" s="25"/>
      <c r="H194" s="33"/>
      <c r="I194" s="137"/>
      <c r="J194" s="137"/>
    </row>
    <row r="195" spans="1:10" x14ac:dyDescent="0.25">
      <c r="A195" s="31"/>
      <c r="B195" s="25"/>
      <c r="C195" s="28">
        <v>335774</v>
      </c>
      <c r="D195" s="28">
        <f t="shared" ref="D195:J195" si="19">SUM(D159+D165+D168+D193)</f>
        <v>600698</v>
      </c>
      <c r="E195" s="28">
        <f t="shared" si="19"/>
        <v>603800.64</v>
      </c>
      <c r="F195" s="28">
        <f t="shared" si="19"/>
        <v>401229</v>
      </c>
      <c r="G195" s="28">
        <f t="shared" si="19"/>
        <v>370656</v>
      </c>
      <c r="H195" s="191">
        <f t="shared" si="19"/>
        <v>425830</v>
      </c>
      <c r="I195" s="142">
        <f t="shared" si="19"/>
        <v>410730</v>
      </c>
      <c r="J195" s="142">
        <f t="shared" si="19"/>
        <v>410730</v>
      </c>
    </row>
    <row r="196" spans="1:10" x14ac:dyDescent="0.25">
      <c r="A196" s="45" t="s">
        <v>159</v>
      </c>
      <c r="B196" s="25"/>
      <c r="C196" s="25"/>
      <c r="D196" s="25"/>
      <c r="E196" s="25"/>
      <c r="F196" s="25"/>
      <c r="G196" s="25"/>
      <c r="H196" s="33"/>
      <c r="I196" s="137"/>
      <c r="J196" s="137"/>
    </row>
    <row r="197" spans="1:10" x14ac:dyDescent="0.25">
      <c r="A197" s="49" t="s">
        <v>160</v>
      </c>
      <c r="B197" s="25"/>
      <c r="C197" s="25"/>
      <c r="D197" s="25"/>
      <c r="E197" s="25"/>
      <c r="F197" s="25"/>
      <c r="G197" s="25"/>
      <c r="H197" s="33"/>
      <c r="I197" s="137"/>
      <c r="J197" s="137"/>
    </row>
    <row r="198" spans="1:10" s="24" customFormat="1" x14ac:dyDescent="0.25">
      <c r="A198" s="31">
        <v>611</v>
      </c>
      <c r="B198" s="34" t="s">
        <v>161</v>
      </c>
      <c r="C198" s="86">
        <v>1108</v>
      </c>
      <c r="D198" s="25">
        <v>0</v>
      </c>
      <c r="E198" s="25">
        <v>0</v>
      </c>
      <c r="F198" s="25">
        <v>0</v>
      </c>
      <c r="G198" s="25">
        <v>0</v>
      </c>
      <c r="H198" s="33">
        <v>0</v>
      </c>
      <c r="I198" s="137">
        <v>0</v>
      </c>
      <c r="J198" s="137">
        <v>0</v>
      </c>
    </row>
    <row r="199" spans="1:10" s="24" customFormat="1" x14ac:dyDescent="0.25">
      <c r="A199" s="31">
        <v>621</v>
      </c>
      <c r="B199" s="34" t="s">
        <v>162</v>
      </c>
      <c r="C199" s="86">
        <v>55</v>
      </c>
      <c r="D199" s="25">
        <v>0</v>
      </c>
      <c r="E199" s="25">
        <v>0</v>
      </c>
      <c r="F199" s="25">
        <v>0</v>
      </c>
      <c r="G199" s="25">
        <v>0</v>
      </c>
      <c r="H199" s="33">
        <v>0</v>
      </c>
      <c r="I199" s="137">
        <v>0</v>
      </c>
      <c r="J199" s="137">
        <v>0</v>
      </c>
    </row>
    <row r="200" spans="1:10" x14ac:dyDescent="0.25">
      <c r="A200" s="27">
        <v>625001</v>
      </c>
      <c r="B200" s="34" t="s">
        <v>97</v>
      </c>
      <c r="C200" s="86">
        <v>14</v>
      </c>
      <c r="D200" s="25">
        <v>0</v>
      </c>
      <c r="E200" s="25">
        <v>0</v>
      </c>
      <c r="F200" s="25">
        <v>0</v>
      </c>
      <c r="G200" s="25">
        <v>0</v>
      </c>
      <c r="H200" s="33">
        <v>0</v>
      </c>
      <c r="I200" s="137">
        <v>0</v>
      </c>
      <c r="J200" s="137">
        <v>0</v>
      </c>
    </row>
    <row r="201" spans="1:10" x14ac:dyDescent="0.25">
      <c r="A201" s="27">
        <v>625002</v>
      </c>
      <c r="B201" s="34" t="s">
        <v>163</v>
      </c>
      <c r="C201" s="86">
        <v>143</v>
      </c>
      <c r="D201" s="25">
        <v>0</v>
      </c>
      <c r="E201" s="25">
        <v>0</v>
      </c>
      <c r="F201" s="25">
        <v>0</v>
      </c>
      <c r="G201" s="25">
        <v>0</v>
      </c>
      <c r="H201" s="33">
        <v>0</v>
      </c>
      <c r="I201" s="137">
        <v>0</v>
      </c>
      <c r="J201" s="137">
        <v>0</v>
      </c>
    </row>
    <row r="202" spans="1:10" s="24" customFormat="1" x14ac:dyDescent="0.25">
      <c r="A202" s="27">
        <v>625003</v>
      </c>
      <c r="B202" s="34" t="s">
        <v>99</v>
      </c>
      <c r="C202" s="86">
        <v>9</v>
      </c>
      <c r="D202" s="25">
        <v>0</v>
      </c>
      <c r="E202" s="25">
        <v>0</v>
      </c>
      <c r="F202" s="25">
        <v>0</v>
      </c>
      <c r="G202" s="25">
        <v>0</v>
      </c>
      <c r="H202" s="33">
        <v>0</v>
      </c>
      <c r="I202" s="137">
        <v>0</v>
      </c>
      <c r="J202" s="137">
        <v>0</v>
      </c>
    </row>
    <row r="203" spans="1:10" s="24" customFormat="1" x14ac:dyDescent="0.25">
      <c r="A203" s="27">
        <v>625004</v>
      </c>
      <c r="B203" s="34" t="s">
        <v>100</v>
      </c>
      <c r="C203" s="86">
        <v>31</v>
      </c>
      <c r="D203" s="25">
        <v>0</v>
      </c>
      <c r="E203" s="25">
        <v>0</v>
      </c>
      <c r="F203" s="25">
        <v>0</v>
      </c>
      <c r="G203" s="25">
        <v>0</v>
      </c>
      <c r="H203" s="33">
        <v>0</v>
      </c>
      <c r="I203" s="137">
        <v>0</v>
      </c>
      <c r="J203" s="137">
        <v>0</v>
      </c>
    </row>
    <row r="204" spans="1:10" x14ac:dyDescent="0.25">
      <c r="A204" s="27">
        <v>625005</v>
      </c>
      <c r="B204" s="34" t="s">
        <v>164</v>
      </c>
      <c r="C204" s="86">
        <v>10</v>
      </c>
      <c r="D204" s="25">
        <v>0</v>
      </c>
      <c r="E204" s="25">
        <v>0</v>
      </c>
      <c r="F204" s="25">
        <v>0</v>
      </c>
      <c r="G204" s="25">
        <v>0</v>
      </c>
      <c r="H204" s="33">
        <v>0</v>
      </c>
      <c r="I204" s="137">
        <v>0</v>
      </c>
      <c r="J204" s="137">
        <v>0</v>
      </c>
    </row>
    <row r="205" spans="1:10" x14ac:dyDescent="0.25">
      <c r="A205" s="27">
        <v>625007</v>
      </c>
      <c r="B205" s="34" t="s">
        <v>102</v>
      </c>
      <c r="C205" s="86">
        <v>49</v>
      </c>
      <c r="D205" s="25">
        <v>0</v>
      </c>
      <c r="E205" s="25">
        <v>0</v>
      </c>
      <c r="F205" s="25">
        <v>0</v>
      </c>
      <c r="G205" s="25">
        <v>0</v>
      </c>
      <c r="H205" s="33">
        <v>0</v>
      </c>
      <c r="I205" s="137">
        <v>0</v>
      </c>
      <c r="J205" s="137">
        <v>0</v>
      </c>
    </row>
    <row r="206" spans="1:10" x14ac:dyDescent="0.25">
      <c r="A206" s="30" t="s">
        <v>165</v>
      </c>
      <c r="B206" s="25"/>
      <c r="C206" s="87">
        <v>1419</v>
      </c>
      <c r="D206" s="28">
        <f t="shared" ref="D206:J206" si="20">SUM(D198:D205)</f>
        <v>0</v>
      </c>
      <c r="E206" s="28">
        <f t="shared" si="20"/>
        <v>0</v>
      </c>
      <c r="F206" s="28">
        <f t="shared" si="20"/>
        <v>0</v>
      </c>
      <c r="G206" s="28">
        <f t="shared" si="20"/>
        <v>0</v>
      </c>
      <c r="H206" s="191">
        <f t="shared" si="20"/>
        <v>0</v>
      </c>
      <c r="I206" s="142">
        <f t="shared" si="20"/>
        <v>0</v>
      </c>
      <c r="J206" s="142">
        <f t="shared" si="20"/>
        <v>0</v>
      </c>
    </row>
    <row r="207" spans="1:10" x14ac:dyDescent="0.25">
      <c r="A207" s="48" t="s">
        <v>166</v>
      </c>
      <c r="B207" s="25"/>
      <c r="C207" s="87"/>
      <c r="D207" s="25"/>
      <c r="E207" s="25"/>
      <c r="F207" s="25"/>
      <c r="G207" s="25"/>
      <c r="H207" s="33"/>
      <c r="I207" s="137"/>
      <c r="J207" s="137"/>
    </row>
    <row r="208" spans="1:10" x14ac:dyDescent="0.25">
      <c r="A208" s="27">
        <v>637014</v>
      </c>
      <c r="B208" s="29" t="s">
        <v>167</v>
      </c>
      <c r="C208" s="87">
        <v>4043</v>
      </c>
      <c r="D208" s="25">
        <v>2722</v>
      </c>
      <c r="E208" s="25">
        <v>2500</v>
      </c>
      <c r="F208" s="25">
        <v>3000</v>
      </c>
      <c r="G208" s="25">
        <v>3000</v>
      </c>
      <c r="H208" s="33">
        <v>3000</v>
      </c>
      <c r="I208" s="137">
        <v>3000</v>
      </c>
      <c r="J208" s="137">
        <v>3000</v>
      </c>
    </row>
    <row r="209" spans="1:10" x14ac:dyDescent="0.25">
      <c r="A209" s="30" t="s">
        <v>168</v>
      </c>
      <c r="B209" s="25"/>
      <c r="C209" s="82">
        <v>4043</v>
      </c>
      <c r="D209" s="28">
        <f t="shared" ref="D209:J209" si="21">SUM(D208)</f>
        <v>2722</v>
      </c>
      <c r="E209" s="28">
        <f t="shared" si="21"/>
        <v>2500</v>
      </c>
      <c r="F209" s="28">
        <f t="shared" si="21"/>
        <v>3000</v>
      </c>
      <c r="G209" s="28">
        <f t="shared" si="21"/>
        <v>3000</v>
      </c>
      <c r="H209" s="191">
        <f t="shared" si="21"/>
        <v>3000</v>
      </c>
      <c r="I209" s="142">
        <f t="shared" si="21"/>
        <v>3000</v>
      </c>
      <c r="J209" s="142">
        <f t="shared" si="21"/>
        <v>3000</v>
      </c>
    </row>
    <row r="210" spans="1:10" x14ac:dyDescent="0.25">
      <c r="A210" s="48" t="s">
        <v>169</v>
      </c>
      <c r="B210" s="24"/>
      <c r="C210" s="88"/>
      <c r="D210" s="24"/>
      <c r="E210" s="24"/>
    </row>
    <row r="211" spans="1:10" x14ac:dyDescent="0.25">
      <c r="A211" s="27">
        <v>642026</v>
      </c>
      <c r="B211" s="34" t="s">
        <v>170</v>
      </c>
      <c r="C211" s="86">
        <v>0</v>
      </c>
      <c r="D211" s="25">
        <v>500</v>
      </c>
      <c r="E211" s="25">
        <v>500</v>
      </c>
      <c r="F211" s="25">
        <v>450</v>
      </c>
      <c r="G211" s="25">
        <v>350</v>
      </c>
      <c r="H211" s="33">
        <v>500</v>
      </c>
      <c r="I211" s="137">
        <v>500</v>
      </c>
      <c r="J211" s="137">
        <v>500</v>
      </c>
    </row>
    <row r="212" spans="1:10" x14ac:dyDescent="0.25">
      <c r="A212" s="27">
        <v>642029</v>
      </c>
      <c r="B212" s="34" t="s">
        <v>171</v>
      </c>
      <c r="C212" s="86">
        <v>0</v>
      </c>
      <c r="D212" s="25">
        <v>0</v>
      </c>
      <c r="E212" s="25">
        <v>0</v>
      </c>
      <c r="F212" s="25">
        <v>200</v>
      </c>
      <c r="G212" s="25">
        <v>0</v>
      </c>
      <c r="H212" s="33">
        <v>200</v>
      </c>
      <c r="I212" s="137">
        <v>200</v>
      </c>
      <c r="J212" s="137">
        <v>200</v>
      </c>
    </row>
    <row r="213" spans="1:10" x14ac:dyDescent="0.25">
      <c r="A213" s="55" t="s">
        <v>172</v>
      </c>
      <c r="B213" s="34"/>
      <c r="C213" s="90">
        <v>0</v>
      </c>
      <c r="D213" s="28">
        <f t="shared" ref="D213:J213" si="22">SUM(D211:D212)</f>
        <v>500</v>
      </c>
      <c r="E213" s="28">
        <f t="shared" si="22"/>
        <v>500</v>
      </c>
      <c r="F213" s="28">
        <f t="shared" si="22"/>
        <v>650</v>
      </c>
      <c r="G213" s="28">
        <f t="shared" si="22"/>
        <v>350</v>
      </c>
      <c r="H213" s="191">
        <f t="shared" si="22"/>
        <v>700</v>
      </c>
      <c r="I213" s="142">
        <f t="shared" si="22"/>
        <v>700</v>
      </c>
      <c r="J213" s="142">
        <f t="shared" si="22"/>
        <v>700</v>
      </c>
    </row>
    <row r="214" spans="1:10" x14ac:dyDescent="0.25">
      <c r="A214" s="48" t="s">
        <v>173</v>
      </c>
      <c r="B214" s="25"/>
      <c r="C214" s="87"/>
      <c r="D214" s="25"/>
      <c r="E214" s="25"/>
      <c r="F214" s="25"/>
      <c r="G214" s="25"/>
      <c r="H214" s="33"/>
      <c r="I214" s="137"/>
      <c r="J214" s="137"/>
    </row>
    <row r="215" spans="1:10" x14ac:dyDescent="0.25">
      <c r="A215" s="31">
        <v>611</v>
      </c>
      <c r="B215" s="34" t="s">
        <v>174</v>
      </c>
      <c r="C215" s="86">
        <v>369</v>
      </c>
      <c r="D215" s="25">
        <v>0</v>
      </c>
      <c r="E215" s="25">
        <v>0</v>
      </c>
      <c r="F215" s="25">
        <v>0</v>
      </c>
      <c r="G215" s="25">
        <v>0</v>
      </c>
      <c r="H215" s="33">
        <v>0</v>
      </c>
      <c r="I215" s="137">
        <v>0</v>
      </c>
      <c r="J215" s="137">
        <v>0</v>
      </c>
    </row>
    <row r="216" spans="1:10" x14ac:dyDescent="0.25">
      <c r="A216" s="31">
        <v>621</v>
      </c>
      <c r="B216" s="34" t="s">
        <v>175</v>
      </c>
      <c r="C216" s="86">
        <v>37</v>
      </c>
      <c r="D216" s="25">
        <v>0</v>
      </c>
      <c r="E216" s="25">
        <v>0</v>
      </c>
      <c r="F216" s="25">
        <v>0</v>
      </c>
      <c r="G216" s="25">
        <v>0</v>
      </c>
      <c r="H216" s="33">
        <v>0</v>
      </c>
      <c r="I216" s="137">
        <v>0</v>
      </c>
      <c r="J216" s="137">
        <v>0</v>
      </c>
    </row>
    <row r="217" spans="1:10" x14ac:dyDescent="0.25">
      <c r="A217" s="27">
        <v>625001</v>
      </c>
      <c r="B217" s="34" t="s">
        <v>176</v>
      </c>
      <c r="C217" s="86">
        <v>5</v>
      </c>
      <c r="D217" s="25">
        <v>0</v>
      </c>
      <c r="E217" s="25">
        <v>0</v>
      </c>
      <c r="F217" s="25">
        <v>0</v>
      </c>
      <c r="G217" s="25">
        <v>0</v>
      </c>
      <c r="H217" s="33">
        <v>0</v>
      </c>
      <c r="I217" s="137">
        <v>0</v>
      </c>
      <c r="J217" s="137">
        <v>0</v>
      </c>
    </row>
    <row r="218" spans="1:10" x14ac:dyDescent="0.25">
      <c r="A218" s="27">
        <v>625002</v>
      </c>
      <c r="B218" s="34" t="s">
        <v>177</v>
      </c>
      <c r="C218" s="86">
        <v>52</v>
      </c>
      <c r="D218" s="25">
        <v>0</v>
      </c>
      <c r="E218" s="25">
        <v>0</v>
      </c>
      <c r="F218" s="25">
        <v>0</v>
      </c>
      <c r="G218" s="25">
        <v>0</v>
      </c>
      <c r="H218" s="33">
        <v>0</v>
      </c>
      <c r="I218" s="137">
        <v>0</v>
      </c>
      <c r="J218" s="137">
        <v>0</v>
      </c>
    </row>
    <row r="219" spans="1:10" x14ac:dyDescent="0.25">
      <c r="A219" s="27">
        <v>625003</v>
      </c>
      <c r="B219" s="34" t="s">
        <v>178</v>
      </c>
      <c r="C219" s="86">
        <v>3</v>
      </c>
      <c r="D219" s="25">
        <v>0</v>
      </c>
      <c r="E219" s="25">
        <v>0</v>
      </c>
      <c r="F219" s="25">
        <v>0</v>
      </c>
      <c r="G219" s="25">
        <v>0</v>
      </c>
      <c r="H219" s="33">
        <v>0</v>
      </c>
      <c r="I219" s="137">
        <v>0</v>
      </c>
      <c r="J219" s="137">
        <v>0</v>
      </c>
    </row>
    <row r="220" spans="1:10" x14ac:dyDescent="0.25">
      <c r="A220" s="27">
        <v>625004</v>
      </c>
      <c r="B220" s="34" t="s">
        <v>179</v>
      </c>
      <c r="C220" s="86">
        <v>11</v>
      </c>
      <c r="D220" s="25">
        <v>0</v>
      </c>
      <c r="E220" s="25">
        <v>0</v>
      </c>
      <c r="F220" s="25">
        <v>0</v>
      </c>
      <c r="G220" s="25">
        <v>0</v>
      </c>
      <c r="H220" s="33">
        <v>0</v>
      </c>
      <c r="I220" s="137">
        <v>0</v>
      </c>
      <c r="J220" s="137">
        <v>0</v>
      </c>
    </row>
    <row r="221" spans="1:10" x14ac:dyDescent="0.25">
      <c r="A221" s="27">
        <v>625005</v>
      </c>
      <c r="B221" s="34" t="s">
        <v>180</v>
      </c>
      <c r="C221" s="86">
        <v>4</v>
      </c>
      <c r="D221" s="25">
        <v>0</v>
      </c>
      <c r="E221" s="25">
        <v>0</v>
      </c>
      <c r="F221" s="25">
        <v>0</v>
      </c>
      <c r="G221" s="25">
        <v>0</v>
      </c>
      <c r="H221" s="33">
        <v>0</v>
      </c>
      <c r="I221" s="137">
        <v>0</v>
      </c>
      <c r="J221" s="137">
        <v>0</v>
      </c>
    </row>
    <row r="222" spans="1:10" x14ac:dyDescent="0.25">
      <c r="A222" s="27">
        <v>625007</v>
      </c>
      <c r="B222" s="34" t="s">
        <v>181</v>
      </c>
      <c r="C222" s="86">
        <v>18</v>
      </c>
      <c r="D222" s="25">
        <v>0</v>
      </c>
      <c r="E222" s="25">
        <v>0</v>
      </c>
      <c r="F222" s="25">
        <v>0</v>
      </c>
      <c r="G222" s="25">
        <v>0</v>
      </c>
      <c r="H222" s="33">
        <v>0</v>
      </c>
      <c r="I222" s="137">
        <v>0</v>
      </c>
      <c r="J222" s="137">
        <v>0</v>
      </c>
    </row>
    <row r="223" spans="1:10" x14ac:dyDescent="0.25">
      <c r="A223" s="27">
        <v>633004</v>
      </c>
      <c r="B223" s="29" t="s">
        <v>182</v>
      </c>
      <c r="C223" s="87">
        <v>0</v>
      </c>
      <c r="D223" s="33">
        <v>0</v>
      </c>
      <c r="E223" s="33">
        <v>0</v>
      </c>
      <c r="F223" s="25">
        <v>0</v>
      </c>
      <c r="G223" s="25">
        <v>0</v>
      </c>
      <c r="H223" s="33">
        <v>0</v>
      </c>
      <c r="I223" s="137">
        <v>0</v>
      </c>
      <c r="J223" s="137">
        <v>0</v>
      </c>
    </row>
    <row r="224" spans="1:10" x14ac:dyDescent="0.25">
      <c r="A224" s="27">
        <v>633006</v>
      </c>
      <c r="B224" s="29" t="s">
        <v>183</v>
      </c>
      <c r="C224" s="87">
        <v>309</v>
      </c>
      <c r="D224" s="25">
        <v>16</v>
      </c>
      <c r="E224" s="25">
        <v>54.86</v>
      </c>
      <c r="F224" s="25">
        <v>0</v>
      </c>
      <c r="G224" s="25">
        <v>0</v>
      </c>
      <c r="H224" s="33">
        <v>0</v>
      </c>
      <c r="I224" s="137">
        <v>0</v>
      </c>
      <c r="J224" s="137">
        <v>0</v>
      </c>
    </row>
    <row r="225" spans="1:10" x14ac:dyDescent="0.25">
      <c r="A225" s="27">
        <v>633010</v>
      </c>
      <c r="B225" s="29" t="s">
        <v>184</v>
      </c>
      <c r="C225" s="87">
        <v>6</v>
      </c>
      <c r="D225" s="25">
        <v>0</v>
      </c>
      <c r="E225" s="25">
        <v>0</v>
      </c>
      <c r="F225" s="25">
        <v>0</v>
      </c>
      <c r="G225" s="25">
        <v>0</v>
      </c>
      <c r="H225" s="33">
        <v>0</v>
      </c>
      <c r="I225" s="137">
        <v>0</v>
      </c>
      <c r="J225" s="137">
        <v>0</v>
      </c>
    </row>
    <row r="226" spans="1:10" x14ac:dyDescent="0.25">
      <c r="A226" s="27">
        <v>633015</v>
      </c>
      <c r="B226" s="29" t="s">
        <v>185</v>
      </c>
      <c r="C226" s="87">
        <v>420</v>
      </c>
      <c r="D226" s="25">
        <v>257</v>
      </c>
      <c r="E226" s="25">
        <v>256.35000000000002</v>
      </c>
      <c r="F226" s="25">
        <v>0</v>
      </c>
      <c r="G226" s="25">
        <v>159</v>
      </c>
      <c r="H226" s="33">
        <v>159</v>
      </c>
      <c r="I226" s="137">
        <v>0</v>
      </c>
      <c r="J226" s="137">
        <v>0</v>
      </c>
    </row>
    <row r="227" spans="1:10" x14ac:dyDescent="0.25">
      <c r="A227" s="27">
        <v>634001</v>
      </c>
      <c r="B227" s="29" t="s">
        <v>186</v>
      </c>
      <c r="C227" s="87">
        <v>0</v>
      </c>
      <c r="D227" s="25">
        <v>0</v>
      </c>
      <c r="E227" s="25">
        <v>0</v>
      </c>
      <c r="F227" s="25">
        <v>0</v>
      </c>
      <c r="G227" s="25">
        <v>0</v>
      </c>
      <c r="H227" s="33">
        <v>0</v>
      </c>
      <c r="I227" s="137">
        <v>0</v>
      </c>
      <c r="J227" s="137">
        <v>0</v>
      </c>
    </row>
    <row r="228" spans="1:10" x14ac:dyDescent="0.25">
      <c r="A228" s="27">
        <v>637015</v>
      </c>
      <c r="B228" s="29" t="s">
        <v>187</v>
      </c>
      <c r="C228" s="87">
        <v>19</v>
      </c>
      <c r="D228" s="25">
        <v>13</v>
      </c>
      <c r="E228" s="25">
        <v>13.28</v>
      </c>
      <c r="F228" s="25">
        <v>0</v>
      </c>
      <c r="G228" s="25">
        <v>0</v>
      </c>
      <c r="H228" s="33">
        <v>0</v>
      </c>
      <c r="I228" s="137">
        <v>0</v>
      </c>
      <c r="J228" s="137">
        <v>0</v>
      </c>
    </row>
    <row r="229" spans="1:10" x14ac:dyDescent="0.25">
      <c r="A229" s="30" t="s">
        <v>188</v>
      </c>
      <c r="B229" s="25"/>
      <c r="C229" s="82">
        <v>1253</v>
      </c>
      <c r="D229" s="28">
        <f t="shared" ref="D229:J229" si="23">SUM(D215:D228)</f>
        <v>286</v>
      </c>
      <c r="E229" s="28">
        <f t="shared" si="23"/>
        <v>324.49</v>
      </c>
      <c r="F229" s="28">
        <f t="shared" si="23"/>
        <v>0</v>
      </c>
      <c r="G229" s="28">
        <f t="shared" si="23"/>
        <v>159</v>
      </c>
      <c r="H229" s="191">
        <f t="shared" si="23"/>
        <v>159</v>
      </c>
      <c r="I229" s="142">
        <f t="shared" si="23"/>
        <v>0</v>
      </c>
      <c r="J229" s="142">
        <f t="shared" si="23"/>
        <v>0</v>
      </c>
    </row>
    <row r="230" spans="1:10" x14ac:dyDescent="0.25">
      <c r="A230" s="50" t="s">
        <v>189</v>
      </c>
      <c r="B230" s="25"/>
      <c r="C230" s="87"/>
      <c r="D230" s="25"/>
      <c r="E230" s="25"/>
      <c r="F230" s="25"/>
      <c r="G230" s="25"/>
      <c r="H230" s="33"/>
      <c r="I230" s="137"/>
      <c r="J230" s="137"/>
    </row>
    <row r="231" spans="1:10" x14ac:dyDescent="0.25">
      <c r="A231" s="27">
        <v>642014</v>
      </c>
      <c r="B231" s="29" t="s">
        <v>190</v>
      </c>
      <c r="C231" s="87">
        <v>88</v>
      </c>
      <c r="D231" s="25">
        <v>135</v>
      </c>
      <c r="E231" s="25">
        <v>180</v>
      </c>
      <c r="F231" s="25">
        <v>0</v>
      </c>
      <c r="G231" s="25">
        <v>140</v>
      </c>
      <c r="H231" s="33">
        <v>0</v>
      </c>
      <c r="I231" s="137">
        <v>0</v>
      </c>
      <c r="J231" s="137">
        <v>0</v>
      </c>
    </row>
    <row r="232" spans="1:10" x14ac:dyDescent="0.25">
      <c r="A232" s="27">
        <v>642026</v>
      </c>
      <c r="B232" s="29" t="s">
        <v>191</v>
      </c>
      <c r="C232" s="87">
        <v>321</v>
      </c>
      <c r="D232" s="25">
        <v>447</v>
      </c>
      <c r="E232" s="25">
        <v>500</v>
      </c>
      <c r="F232" s="25">
        <v>500</v>
      </c>
      <c r="G232" s="25">
        <v>500</v>
      </c>
      <c r="H232" s="33">
        <v>500</v>
      </c>
      <c r="I232" s="137">
        <v>500</v>
      </c>
      <c r="J232" s="137">
        <v>500</v>
      </c>
    </row>
    <row r="233" spans="1:10" x14ac:dyDescent="0.25">
      <c r="A233" s="30" t="s">
        <v>192</v>
      </c>
      <c r="B233" s="25"/>
      <c r="C233" s="82">
        <v>409</v>
      </c>
      <c r="D233" s="28">
        <f t="shared" ref="D233:J233" si="24">SUM(D231:D232)</f>
        <v>582</v>
      </c>
      <c r="E233" s="28">
        <f t="shared" si="24"/>
        <v>680</v>
      </c>
      <c r="F233" s="28">
        <f t="shared" si="24"/>
        <v>500</v>
      </c>
      <c r="G233" s="28">
        <f t="shared" si="24"/>
        <v>640</v>
      </c>
      <c r="H233" s="191">
        <f t="shared" si="24"/>
        <v>500</v>
      </c>
      <c r="I233" s="142">
        <f t="shared" si="24"/>
        <v>500</v>
      </c>
      <c r="J233" s="142">
        <f t="shared" si="24"/>
        <v>500</v>
      </c>
    </row>
    <row r="234" spans="1:10" x14ac:dyDescent="0.25">
      <c r="A234" s="51" t="s">
        <v>193</v>
      </c>
      <c r="B234" s="35"/>
      <c r="C234" s="89"/>
      <c r="D234" s="35"/>
      <c r="E234" s="35"/>
      <c r="F234" s="35"/>
      <c r="G234" s="35"/>
      <c r="H234" s="197"/>
      <c r="I234" s="147"/>
      <c r="J234" s="147"/>
    </row>
    <row r="235" spans="1:10" x14ac:dyDescent="0.25">
      <c r="A235" s="105">
        <v>641012</v>
      </c>
      <c r="B235" s="106" t="s">
        <v>431</v>
      </c>
      <c r="C235" s="89">
        <v>0</v>
      </c>
      <c r="D235" s="35">
        <v>0</v>
      </c>
      <c r="E235" s="35">
        <v>0</v>
      </c>
      <c r="F235" s="35">
        <v>540</v>
      </c>
      <c r="G235" s="35">
        <v>540</v>
      </c>
      <c r="H235" s="197">
        <v>600</v>
      </c>
      <c r="I235" s="147">
        <v>600</v>
      </c>
      <c r="J235" s="147">
        <v>600</v>
      </c>
    </row>
    <row r="236" spans="1:10" x14ac:dyDescent="0.25">
      <c r="A236" s="25" t="s">
        <v>194</v>
      </c>
      <c r="B236" s="34" t="s">
        <v>195</v>
      </c>
      <c r="C236" s="86">
        <v>0</v>
      </c>
      <c r="D236" s="25">
        <v>0</v>
      </c>
      <c r="E236" s="25">
        <v>0</v>
      </c>
      <c r="F236" s="25">
        <v>0</v>
      </c>
      <c r="G236" s="25">
        <v>0</v>
      </c>
      <c r="H236" s="33">
        <v>0</v>
      </c>
      <c r="I236" s="137">
        <v>0</v>
      </c>
      <c r="J236" s="137">
        <v>0</v>
      </c>
    </row>
    <row r="237" spans="1:10" x14ac:dyDescent="0.25">
      <c r="A237" s="25" t="s">
        <v>196</v>
      </c>
      <c r="B237" s="34" t="s">
        <v>197</v>
      </c>
      <c r="C237" s="86">
        <v>832</v>
      </c>
      <c r="D237" s="25">
        <v>1000</v>
      </c>
      <c r="E237" s="25">
        <v>1000</v>
      </c>
      <c r="F237" s="25">
        <v>1240</v>
      </c>
      <c r="G237" s="25">
        <v>1240</v>
      </c>
      <c r="H237" s="33">
        <v>1240</v>
      </c>
      <c r="I237" s="137">
        <v>1240</v>
      </c>
      <c r="J237" s="137">
        <v>1240</v>
      </c>
    </row>
    <row r="238" spans="1:10" x14ac:dyDescent="0.25">
      <c r="A238" s="25" t="s">
        <v>198</v>
      </c>
      <c r="B238" s="34" t="s">
        <v>199</v>
      </c>
      <c r="C238" s="86">
        <v>350</v>
      </c>
      <c r="D238" s="25">
        <v>503</v>
      </c>
      <c r="E238" s="25">
        <v>503</v>
      </c>
      <c r="F238" s="25">
        <v>800</v>
      </c>
      <c r="G238" s="25">
        <v>800</v>
      </c>
      <c r="H238" s="33">
        <v>800</v>
      </c>
      <c r="I238" s="137">
        <v>800</v>
      </c>
      <c r="J238" s="137">
        <v>800</v>
      </c>
    </row>
    <row r="239" spans="1:10" x14ac:dyDescent="0.25">
      <c r="A239" s="25" t="s">
        <v>200</v>
      </c>
      <c r="B239" s="34" t="s">
        <v>201</v>
      </c>
      <c r="C239" s="86">
        <v>0</v>
      </c>
      <c r="D239" s="25">
        <v>0</v>
      </c>
      <c r="E239" s="25">
        <v>0</v>
      </c>
      <c r="F239" s="25">
        <v>0</v>
      </c>
      <c r="G239" s="25">
        <v>0</v>
      </c>
      <c r="H239" s="33">
        <v>0</v>
      </c>
      <c r="I239" s="137">
        <v>0</v>
      </c>
      <c r="J239" s="137">
        <v>0</v>
      </c>
    </row>
    <row r="240" spans="1:10" x14ac:dyDescent="0.25">
      <c r="A240" s="25" t="s">
        <v>202</v>
      </c>
      <c r="B240" s="34" t="s">
        <v>203</v>
      </c>
      <c r="C240" s="86">
        <v>250</v>
      </c>
      <c r="D240" s="25">
        <v>0</v>
      </c>
      <c r="E240" s="25">
        <v>0</v>
      </c>
      <c r="F240" s="25">
        <v>0</v>
      </c>
      <c r="G240" s="25">
        <v>0</v>
      </c>
      <c r="H240" s="33">
        <v>0</v>
      </c>
      <c r="I240" s="137">
        <v>0</v>
      </c>
      <c r="J240" s="137">
        <v>0</v>
      </c>
    </row>
    <row r="241" spans="1:10" x14ac:dyDescent="0.25">
      <c r="A241" s="33" t="s">
        <v>204</v>
      </c>
      <c r="B241" s="34" t="s">
        <v>205</v>
      </c>
      <c r="C241" s="86">
        <v>489</v>
      </c>
      <c r="D241" s="25">
        <v>0</v>
      </c>
      <c r="E241" s="25">
        <v>0</v>
      </c>
      <c r="F241" s="25">
        <v>0</v>
      </c>
      <c r="G241" s="25">
        <v>0</v>
      </c>
      <c r="H241" s="33">
        <v>0</v>
      </c>
      <c r="I241" s="137">
        <v>0</v>
      </c>
      <c r="J241" s="137">
        <v>0</v>
      </c>
    </row>
    <row r="242" spans="1:10" x14ac:dyDescent="0.25">
      <c r="A242" s="33" t="s">
        <v>206</v>
      </c>
      <c r="B242" s="34" t="s">
        <v>207</v>
      </c>
      <c r="C242" s="86">
        <v>837</v>
      </c>
      <c r="D242" s="25">
        <v>0</v>
      </c>
      <c r="E242" s="25">
        <v>0</v>
      </c>
      <c r="F242" s="25">
        <v>0</v>
      </c>
      <c r="G242" s="25">
        <v>0</v>
      </c>
      <c r="H242" s="33">
        <v>0</v>
      </c>
      <c r="I242" s="137">
        <v>0</v>
      </c>
      <c r="J242" s="137">
        <v>0</v>
      </c>
    </row>
    <row r="243" spans="1:10" x14ac:dyDescent="0.25">
      <c r="A243" s="33" t="s">
        <v>366</v>
      </c>
      <c r="B243" s="34" t="s">
        <v>367</v>
      </c>
      <c r="C243" s="86">
        <v>0</v>
      </c>
      <c r="D243" s="25">
        <v>0</v>
      </c>
      <c r="E243" s="25">
        <v>300</v>
      </c>
      <c r="F243" s="25">
        <v>350</v>
      </c>
      <c r="G243" s="25">
        <v>350</v>
      </c>
      <c r="H243" s="33">
        <v>300</v>
      </c>
      <c r="I243" s="137">
        <v>300</v>
      </c>
      <c r="J243" s="137">
        <v>300</v>
      </c>
    </row>
    <row r="244" spans="1:10" s="24" customFormat="1" x14ac:dyDescent="0.25">
      <c r="A244" s="27">
        <v>642007</v>
      </c>
      <c r="B244" s="34" t="s">
        <v>208</v>
      </c>
      <c r="C244" s="86">
        <v>2608</v>
      </c>
      <c r="D244" s="25">
        <v>3003</v>
      </c>
      <c r="E244" s="25">
        <v>3004</v>
      </c>
      <c r="F244" s="25">
        <v>2500</v>
      </c>
      <c r="G244" s="25">
        <v>2500</v>
      </c>
      <c r="H244" s="33">
        <v>0</v>
      </c>
      <c r="I244" s="137">
        <v>0</v>
      </c>
      <c r="J244" s="137">
        <v>0</v>
      </c>
    </row>
    <row r="245" spans="1:10" x14ac:dyDescent="0.25">
      <c r="A245" s="27">
        <v>642014</v>
      </c>
      <c r="B245" s="34" t="s">
        <v>209</v>
      </c>
      <c r="C245" s="86">
        <v>300</v>
      </c>
      <c r="D245" s="25">
        <v>100</v>
      </c>
      <c r="E245" s="25">
        <v>100</v>
      </c>
      <c r="F245" s="25">
        <v>200</v>
      </c>
      <c r="G245" s="25">
        <v>100</v>
      </c>
      <c r="H245" s="33">
        <v>200</v>
      </c>
      <c r="I245" s="137">
        <v>200</v>
      </c>
      <c r="J245" s="137">
        <v>200</v>
      </c>
    </row>
    <row r="246" spans="1:10" x14ac:dyDescent="0.25">
      <c r="A246" s="30" t="s">
        <v>210</v>
      </c>
      <c r="B246" s="25"/>
      <c r="C246" s="82">
        <v>5665</v>
      </c>
      <c r="D246" s="28">
        <f t="shared" ref="D246:J246" si="25">SUM(D235:D245)</f>
        <v>4606</v>
      </c>
      <c r="E246" s="28">
        <f t="shared" si="25"/>
        <v>4907</v>
      </c>
      <c r="F246" s="28">
        <f t="shared" si="25"/>
        <v>5630</v>
      </c>
      <c r="G246" s="28">
        <f t="shared" si="25"/>
        <v>5530</v>
      </c>
      <c r="H246" s="191">
        <f t="shared" si="25"/>
        <v>3140</v>
      </c>
      <c r="I246" s="142">
        <f t="shared" si="25"/>
        <v>3140</v>
      </c>
      <c r="J246" s="142">
        <f t="shared" si="25"/>
        <v>3140</v>
      </c>
    </row>
    <row r="247" spans="1:10" x14ac:dyDescent="0.25">
      <c r="A247" s="28" t="s">
        <v>211</v>
      </c>
      <c r="B247" s="25"/>
      <c r="C247" s="28">
        <v>12789</v>
      </c>
      <c r="D247" s="28">
        <f t="shared" ref="D247:J247" si="26">SUM(D206+D209+D213+D229+D233+D246)</f>
        <v>8696</v>
      </c>
      <c r="E247" s="28">
        <f t="shared" si="26"/>
        <v>8911.49</v>
      </c>
      <c r="F247" s="28">
        <f t="shared" si="26"/>
        <v>9780</v>
      </c>
      <c r="G247" s="28">
        <f t="shared" si="26"/>
        <v>9679</v>
      </c>
      <c r="H247" s="191">
        <f t="shared" si="26"/>
        <v>7499</v>
      </c>
      <c r="I247" s="142">
        <f t="shared" si="26"/>
        <v>7340</v>
      </c>
      <c r="J247" s="142">
        <f t="shared" si="26"/>
        <v>7340</v>
      </c>
    </row>
    <row r="248" spans="1:10" x14ac:dyDescent="0.25">
      <c r="A248" s="44" t="s">
        <v>212</v>
      </c>
      <c r="B248" s="25"/>
      <c r="C248" s="16"/>
      <c r="D248" s="25"/>
      <c r="E248" s="25"/>
      <c r="F248" s="25"/>
      <c r="G248" s="25"/>
      <c r="H248" s="33"/>
      <c r="I248" s="137"/>
      <c r="J248" s="137"/>
    </row>
    <row r="249" spans="1:10" x14ac:dyDescent="0.25">
      <c r="A249" s="50" t="s">
        <v>213</v>
      </c>
      <c r="B249" s="25"/>
      <c r="C249" s="16"/>
      <c r="D249" s="25"/>
      <c r="E249" s="25"/>
      <c r="F249" s="25"/>
      <c r="G249" s="25"/>
      <c r="H249" s="33"/>
      <c r="I249" s="137"/>
      <c r="J249" s="137"/>
    </row>
    <row r="250" spans="1:10" x14ac:dyDescent="0.25">
      <c r="A250" s="27">
        <v>633006</v>
      </c>
      <c r="B250" s="29" t="s">
        <v>214</v>
      </c>
      <c r="C250" s="16">
        <v>9</v>
      </c>
      <c r="D250" s="25">
        <v>0</v>
      </c>
      <c r="E250" s="25">
        <v>9.4</v>
      </c>
      <c r="F250" s="25">
        <v>9.4</v>
      </c>
      <c r="G250" s="25">
        <v>9.7100000000000009</v>
      </c>
      <c r="H250" s="33">
        <v>10</v>
      </c>
      <c r="I250" s="137">
        <v>10</v>
      </c>
      <c r="J250" s="137">
        <v>10</v>
      </c>
    </row>
    <row r="251" spans="1:10" x14ac:dyDescent="0.25">
      <c r="A251" s="27">
        <v>625003</v>
      </c>
      <c r="B251" s="34" t="s">
        <v>99</v>
      </c>
      <c r="C251" s="80">
        <v>5</v>
      </c>
      <c r="D251" s="25">
        <v>0</v>
      </c>
      <c r="E251" s="25">
        <v>0</v>
      </c>
      <c r="F251" s="25">
        <v>0</v>
      </c>
      <c r="G251" s="25">
        <v>0</v>
      </c>
      <c r="H251" s="33">
        <v>0</v>
      </c>
      <c r="I251" s="137">
        <v>0</v>
      </c>
      <c r="J251" s="137">
        <v>0</v>
      </c>
    </row>
    <row r="252" spans="1:10" x14ac:dyDescent="0.25">
      <c r="A252" s="27">
        <v>632001</v>
      </c>
      <c r="B252" s="34" t="s">
        <v>105</v>
      </c>
      <c r="C252" s="80">
        <v>996</v>
      </c>
      <c r="D252" s="25">
        <v>1092</v>
      </c>
      <c r="E252" s="25">
        <v>1200</v>
      </c>
      <c r="F252" s="25">
        <v>1300</v>
      </c>
      <c r="G252" s="25">
        <v>1700</v>
      </c>
      <c r="H252" s="33">
        <v>1700</v>
      </c>
      <c r="I252" s="137">
        <v>1700</v>
      </c>
      <c r="J252" s="137">
        <v>1700</v>
      </c>
    </row>
    <row r="253" spans="1:10" x14ac:dyDescent="0.25">
      <c r="A253" s="27">
        <v>633006</v>
      </c>
      <c r="B253" s="34" t="s">
        <v>183</v>
      </c>
      <c r="C253" s="80">
        <v>236</v>
      </c>
      <c r="D253" s="25">
        <v>120</v>
      </c>
      <c r="E253" s="25">
        <v>200</v>
      </c>
      <c r="F253" s="25">
        <v>500</v>
      </c>
      <c r="G253" s="25">
        <v>20</v>
      </c>
      <c r="H253" s="33">
        <v>500</v>
      </c>
      <c r="I253" s="137">
        <v>500</v>
      </c>
      <c r="J253" s="137">
        <v>500</v>
      </c>
    </row>
    <row r="254" spans="1:10" x14ac:dyDescent="0.25">
      <c r="A254" s="27">
        <v>637004</v>
      </c>
      <c r="B254" s="34" t="s">
        <v>215</v>
      </c>
      <c r="C254" s="80">
        <v>0</v>
      </c>
      <c r="D254" s="25">
        <v>0</v>
      </c>
      <c r="E254" s="25">
        <v>0</v>
      </c>
      <c r="F254" s="25">
        <v>0</v>
      </c>
      <c r="G254" s="25">
        <v>0</v>
      </c>
      <c r="H254" s="33">
        <v>0</v>
      </c>
      <c r="I254" s="137">
        <v>0</v>
      </c>
      <c r="J254" s="137">
        <v>0</v>
      </c>
    </row>
    <row r="255" spans="1:10" s="24" customFormat="1" x14ac:dyDescent="0.25">
      <c r="A255" s="27">
        <v>637027</v>
      </c>
      <c r="B255" s="34" t="s">
        <v>216</v>
      </c>
      <c r="C255" s="80">
        <v>695</v>
      </c>
      <c r="D255" s="25">
        <v>0</v>
      </c>
      <c r="E255" s="25">
        <v>0</v>
      </c>
      <c r="F255" s="25">
        <v>0</v>
      </c>
      <c r="G255" s="25">
        <v>0</v>
      </c>
      <c r="H255" s="33">
        <v>0</v>
      </c>
      <c r="I255" s="137">
        <v>0</v>
      </c>
      <c r="J255" s="137">
        <v>0</v>
      </c>
    </row>
    <row r="256" spans="1:10" x14ac:dyDescent="0.25">
      <c r="A256" s="30" t="s">
        <v>217</v>
      </c>
      <c r="B256" s="25"/>
      <c r="C256" s="82">
        <v>1941</v>
      </c>
      <c r="D256" s="28">
        <f t="shared" ref="D256:J256" si="27">SUM(D250:D255)</f>
        <v>1212</v>
      </c>
      <c r="E256" s="28">
        <f t="shared" si="27"/>
        <v>1409.4</v>
      </c>
      <c r="F256" s="28">
        <f t="shared" si="27"/>
        <v>1809.4</v>
      </c>
      <c r="G256" s="28">
        <f t="shared" si="27"/>
        <v>1729.71</v>
      </c>
      <c r="H256" s="191">
        <f t="shared" si="27"/>
        <v>2210</v>
      </c>
      <c r="I256" s="142">
        <f t="shared" si="27"/>
        <v>2210</v>
      </c>
      <c r="J256" s="142">
        <f t="shared" si="27"/>
        <v>2210</v>
      </c>
    </row>
    <row r="257" spans="1:10" x14ac:dyDescent="0.25">
      <c r="A257" s="50" t="s">
        <v>218</v>
      </c>
      <c r="B257" s="25"/>
      <c r="C257" s="16"/>
      <c r="D257" s="25"/>
      <c r="E257" s="25"/>
      <c r="F257" s="25"/>
      <c r="G257" s="25"/>
      <c r="H257" s="33"/>
      <c r="I257" s="137"/>
      <c r="J257" s="137"/>
    </row>
    <row r="258" spans="1:10" x14ac:dyDescent="0.25">
      <c r="A258" s="27">
        <v>632003</v>
      </c>
      <c r="B258" s="34" t="s">
        <v>219</v>
      </c>
      <c r="C258" s="86">
        <v>248</v>
      </c>
      <c r="D258" s="25">
        <v>281</v>
      </c>
      <c r="E258" s="25">
        <v>300</v>
      </c>
      <c r="F258" s="25">
        <v>300</v>
      </c>
      <c r="G258" s="25">
        <v>300</v>
      </c>
      <c r="H258" s="33">
        <v>300</v>
      </c>
      <c r="I258" s="137">
        <v>300</v>
      </c>
      <c r="J258" s="137">
        <v>300</v>
      </c>
    </row>
    <row r="259" spans="1:10" x14ac:dyDescent="0.25">
      <c r="A259" s="27">
        <v>635006</v>
      </c>
      <c r="B259" s="34" t="s">
        <v>220</v>
      </c>
      <c r="C259" s="86">
        <v>618</v>
      </c>
      <c r="D259" s="25">
        <v>841</v>
      </c>
      <c r="E259" s="25">
        <v>1000</v>
      </c>
      <c r="F259" s="25">
        <v>900</v>
      </c>
      <c r="G259" s="25">
        <v>900</v>
      </c>
      <c r="H259" s="33">
        <v>1000</v>
      </c>
      <c r="I259" s="137">
        <v>1000</v>
      </c>
      <c r="J259" s="137">
        <v>1000</v>
      </c>
    </row>
    <row r="260" spans="1:10" x14ac:dyDescent="0.25">
      <c r="A260" s="27">
        <v>637012</v>
      </c>
      <c r="B260" s="34" t="s">
        <v>221</v>
      </c>
      <c r="C260" s="86">
        <v>20</v>
      </c>
      <c r="D260" s="25">
        <v>20</v>
      </c>
      <c r="E260" s="25">
        <v>21</v>
      </c>
      <c r="F260" s="25">
        <v>25</v>
      </c>
      <c r="G260" s="25">
        <v>60</v>
      </c>
      <c r="H260" s="33">
        <v>60</v>
      </c>
      <c r="I260" s="137">
        <v>60</v>
      </c>
      <c r="J260" s="137">
        <v>60</v>
      </c>
    </row>
    <row r="261" spans="1:10" x14ac:dyDescent="0.25">
      <c r="A261" s="186">
        <v>717002</v>
      </c>
      <c r="B261" s="69" t="s">
        <v>368</v>
      </c>
      <c r="C261" s="92">
        <v>0</v>
      </c>
      <c r="D261" s="62">
        <v>0</v>
      </c>
      <c r="E261" s="62">
        <v>0</v>
      </c>
      <c r="F261" s="62">
        <v>3500</v>
      </c>
      <c r="G261" s="62">
        <v>0</v>
      </c>
      <c r="H261" s="62">
        <v>0</v>
      </c>
      <c r="I261" s="148">
        <v>0</v>
      </c>
      <c r="J261" s="148">
        <v>0</v>
      </c>
    </row>
    <row r="262" spans="1:10" x14ac:dyDescent="0.25">
      <c r="A262" s="30" t="s">
        <v>222</v>
      </c>
      <c r="B262" s="25"/>
      <c r="C262" s="82">
        <v>886</v>
      </c>
      <c r="D262" s="28">
        <f t="shared" ref="D262:J262" si="28">SUM(D258:D261)</f>
        <v>1142</v>
      </c>
      <c r="E262" s="28">
        <f t="shared" si="28"/>
        <v>1321</v>
      </c>
      <c r="F262" s="28">
        <f t="shared" si="28"/>
        <v>4725</v>
      </c>
      <c r="G262" s="28">
        <f t="shared" si="28"/>
        <v>1260</v>
      </c>
      <c r="H262" s="191">
        <f t="shared" si="28"/>
        <v>1360</v>
      </c>
      <c r="I262" s="142">
        <f t="shared" si="28"/>
        <v>1360</v>
      </c>
      <c r="J262" s="142">
        <f t="shared" si="28"/>
        <v>1360</v>
      </c>
    </row>
    <row r="263" spans="1:10" x14ac:dyDescent="0.25">
      <c r="A263" s="28" t="s">
        <v>223</v>
      </c>
      <c r="B263" s="25"/>
      <c r="C263" s="82">
        <v>2827</v>
      </c>
      <c r="D263" s="28">
        <f t="shared" ref="D263:J263" si="29">SUM(D256+D262)</f>
        <v>2354</v>
      </c>
      <c r="E263" s="28">
        <f t="shared" si="29"/>
        <v>2730.4</v>
      </c>
      <c r="F263" s="28">
        <f t="shared" si="29"/>
        <v>6534.4</v>
      </c>
      <c r="G263" s="28">
        <f t="shared" si="29"/>
        <v>2989.71</v>
      </c>
      <c r="H263" s="191">
        <f t="shared" si="29"/>
        <v>3570</v>
      </c>
      <c r="I263" s="142">
        <f t="shared" si="29"/>
        <v>3570</v>
      </c>
      <c r="J263" s="142">
        <f t="shared" si="29"/>
        <v>3570</v>
      </c>
    </row>
    <row r="264" spans="1:10" x14ac:dyDescent="0.25">
      <c r="A264" s="44" t="s">
        <v>224</v>
      </c>
      <c r="B264" s="25"/>
      <c r="C264" s="16"/>
      <c r="D264" s="25"/>
      <c r="E264" s="25"/>
      <c r="F264" s="25"/>
      <c r="G264" s="25"/>
      <c r="H264" s="33"/>
      <c r="I264" s="137"/>
      <c r="J264" s="137"/>
    </row>
    <row r="265" spans="1:10" x14ac:dyDescent="0.25">
      <c r="A265" s="50" t="s">
        <v>225</v>
      </c>
      <c r="B265" s="25"/>
      <c r="C265" s="16"/>
      <c r="D265" s="25"/>
      <c r="E265" s="25"/>
      <c r="F265" s="25"/>
      <c r="G265" s="25"/>
      <c r="H265" s="33"/>
      <c r="I265" s="137"/>
      <c r="J265" s="137"/>
    </row>
    <row r="266" spans="1:10" x14ac:dyDescent="0.25">
      <c r="A266" s="27">
        <v>633006</v>
      </c>
      <c r="B266" s="34" t="s">
        <v>226</v>
      </c>
      <c r="C266" s="86">
        <v>474</v>
      </c>
      <c r="D266" s="25">
        <v>9</v>
      </c>
      <c r="E266" s="25">
        <v>0</v>
      </c>
      <c r="F266" s="25">
        <v>450</v>
      </c>
      <c r="G266" s="25">
        <v>100</v>
      </c>
      <c r="H266" s="33">
        <v>300</v>
      </c>
      <c r="I266" s="137">
        <v>300</v>
      </c>
      <c r="J266" s="137">
        <v>300</v>
      </c>
    </row>
    <row r="267" spans="1:10" x14ac:dyDescent="0.25">
      <c r="A267" s="27">
        <v>637004</v>
      </c>
      <c r="B267" s="34" t="s">
        <v>227</v>
      </c>
      <c r="C267" s="86">
        <v>60592</v>
      </c>
      <c r="D267" s="25">
        <v>60625</v>
      </c>
      <c r="E267" s="25">
        <v>63000</v>
      </c>
      <c r="F267" s="25">
        <v>68000</v>
      </c>
      <c r="G267" s="25">
        <v>68000</v>
      </c>
      <c r="H267" s="33">
        <v>70000</v>
      </c>
      <c r="I267" s="137">
        <v>70000</v>
      </c>
      <c r="J267" s="137">
        <v>70000</v>
      </c>
    </row>
    <row r="268" spans="1:10" x14ac:dyDescent="0.25">
      <c r="A268" s="27">
        <v>637005</v>
      </c>
      <c r="B268" s="34" t="s">
        <v>422</v>
      </c>
      <c r="C268" s="86">
        <v>0</v>
      </c>
      <c r="D268" s="25">
        <v>0</v>
      </c>
      <c r="E268" s="25">
        <v>0</v>
      </c>
      <c r="F268" s="25">
        <v>0</v>
      </c>
      <c r="G268" s="25">
        <v>0</v>
      </c>
      <c r="H268" s="33">
        <v>0</v>
      </c>
      <c r="I268" s="137">
        <v>0</v>
      </c>
      <c r="J268" s="137">
        <v>0</v>
      </c>
    </row>
    <row r="269" spans="1:10" x14ac:dyDescent="0.25">
      <c r="A269" s="186">
        <v>717001</v>
      </c>
      <c r="B269" s="61" t="s">
        <v>228</v>
      </c>
      <c r="C269" s="93">
        <v>0</v>
      </c>
      <c r="D269" s="62">
        <v>0</v>
      </c>
      <c r="E269" s="62">
        <v>0</v>
      </c>
      <c r="F269" s="62">
        <v>132167</v>
      </c>
      <c r="G269" s="62">
        <v>0</v>
      </c>
      <c r="H269" s="62">
        <v>132167</v>
      </c>
      <c r="I269" s="148">
        <v>0</v>
      </c>
      <c r="J269" s="148">
        <v>0</v>
      </c>
    </row>
    <row r="270" spans="1:10" x14ac:dyDescent="0.25">
      <c r="A270" s="186">
        <v>717001</v>
      </c>
      <c r="B270" s="69" t="s">
        <v>369</v>
      </c>
      <c r="C270" s="92">
        <v>0</v>
      </c>
      <c r="D270" s="62">
        <v>926</v>
      </c>
      <c r="E270" s="62">
        <v>926</v>
      </c>
      <c r="F270" s="62">
        <v>0</v>
      </c>
      <c r="G270" s="62">
        <v>0</v>
      </c>
      <c r="H270" s="62">
        <v>0</v>
      </c>
      <c r="I270" s="148">
        <v>0</v>
      </c>
      <c r="J270" s="148">
        <v>0</v>
      </c>
    </row>
    <row r="271" spans="1:10" x14ac:dyDescent="0.25">
      <c r="A271" s="211">
        <v>717001</v>
      </c>
      <c r="B271" s="69" t="s">
        <v>370</v>
      </c>
      <c r="C271" s="92">
        <v>0</v>
      </c>
      <c r="D271" s="62">
        <v>109</v>
      </c>
      <c r="E271" s="62">
        <v>109</v>
      </c>
      <c r="F271" s="62">
        <v>0</v>
      </c>
      <c r="G271" s="62">
        <v>0</v>
      </c>
      <c r="H271" s="62">
        <v>0</v>
      </c>
      <c r="I271" s="148">
        <v>0</v>
      </c>
      <c r="J271" s="148">
        <v>0</v>
      </c>
    </row>
    <row r="272" spans="1:10" s="24" customFormat="1" x14ac:dyDescent="0.25">
      <c r="A272" s="211">
        <v>717001</v>
      </c>
      <c r="B272" s="69" t="s">
        <v>371</v>
      </c>
      <c r="C272" s="92">
        <v>0</v>
      </c>
      <c r="D272" s="62">
        <v>54</v>
      </c>
      <c r="E272" s="62">
        <v>55</v>
      </c>
      <c r="F272" s="62">
        <v>0</v>
      </c>
      <c r="G272" s="62">
        <v>0</v>
      </c>
      <c r="H272" s="62">
        <v>0</v>
      </c>
      <c r="I272" s="148">
        <v>0</v>
      </c>
      <c r="J272" s="148">
        <v>0</v>
      </c>
    </row>
    <row r="273" spans="1:10" x14ac:dyDescent="0.25">
      <c r="A273" s="186">
        <v>713004</v>
      </c>
      <c r="B273" s="61" t="s">
        <v>372</v>
      </c>
      <c r="C273" s="93">
        <v>0</v>
      </c>
      <c r="D273" s="62">
        <v>0</v>
      </c>
      <c r="E273" s="62">
        <v>0</v>
      </c>
      <c r="F273" s="62">
        <v>1500</v>
      </c>
      <c r="G273" s="62">
        <v>0</v>
      </c>
      <c r="H273" s="62">
        <v>0</v>
      </c>
      <c r="I273" s="148">
        <v>0</v>
      </c>
      <c r="J273" s="148">
        <v>0</v>
      </c>
    </row>
    <row r="274" spans="1:10" x14ac:dyDescent="0.25">
      <c r="A274" s="30" t="s">
        <v>229</v>
      </c>
      <c r="B274" s="25"/>
      <c r="C274" s="82">
        <v>61066</v>
      </c>
      <c r="D274" s="28">
        <f t="shared" ref="D274:J274" si="30">SUM(D266:D273)</f>
        <v>61723</v>
      </c>
      <c r="E274" s="28">
        <f t="shared" si="30"/>
        <v>64090</v>
      </c>
      <c r="F274" s="28">
        <f t="shared" si="30"/>
        <v>202117</v>
      </c>
      <c r="G274" s="28">
        <f t="shared" si="30"/>
        <v>68100</v>
      </c>
      <c r="H274" s="191">
        <f t="shared" si="30"/>
        <v>202467</v>
      </c>
      <c r="I274" s="142">
        <f t="shared" si="30"/>
        <v>70300</v>
      </c>
      <c r="J274" s="142">
        <f t="shared" si="30"/>
        <v>70300</v>
      </c>
    </row>
    <row r="275" spans="1:10" x14ac:dyDescent="0.25">
      <c r="A275" s="50" t="s">
        <v>230</v>
      </c>
      <c r="B275" s="25"/>
      <c r="C275" s="25"/>
      <c r="D275" s="25"/>
      <c r="E275" s="25"/>
      <c r="F275" s="25"/>
      <c r="G275" s="25"/>
      <c r="H275" s="33"/>
      <c r="I275" s="137"/>
      <c r="J275" s="137"/>
    </row>
    <row r="276" spans="1:10" x14ac:dyDescent="0.25">
      <c r="A276" s="65">
        <v>611</v>
      </c>
      <c r="B276" s="29" t="s">
        <v>91</v>
      </c>
      <c r="C276" s="87">
        <v>0</v>
      </c>
      <c r="D276" s="25">
        <v>0</v>
      </c>
      <c r="E276" s="25">
        <v>0</v>
      </c>
      <c r="F276" s="25">
        <v>4560</v>
      </c>
      <c r="G276" s="25">
        <v>4285</v>
      </c>
      <c r="H276" s="33">
        <v>3310</v>
      </c>
      <c r="I276" s="137">
        <v>3310</v>
      </c>
      <c r="J276" s="137">
        <v>3310</v>
      </c>
    </row>
    <row r="277" spans="1:10" s="24" customFormat="1" x14ac:dyDescent="0.25">
      <c r="A277" s="70">
        <v>612001</v>
      </c>
      <c r="B277" s="29" t="s">
        <v>92</v>
      </c>
      <c r="C277" s="87">
        <v>0</v>
      </c>
      <c r="D277" s="25">
        <v>0</v>
      </c>
      <c r="E277" s="25">
        <v>0</v>
      </c>
      <c r="F277" s="25">
        <v>3650</v>
      </c>
      <c r="G277" s="25">
        <v>2257</v>
      </c>
      <c r="H277" s="33">
        <v>2950</v>
      </c>
      <c r="I277" s="137">
        <v>2950</v>
      </c>
      <c r="J277" s="137">
        <v>2950</v>
      </c>
    </row>
    <row r="278" spans="1:10" x14ac:dyDescent="0.25">
      <c r="A278" s="65">
        <v>621</v>
      </c>
      <c r="B278" s="29" t="s">
        <v>162</v>
      </c>
      <c r="C278" s="87">
        <v>259</v>
      </c>
      <c r="D278" s="25">
        <v>0</v>
      </c>
      <c r="E278" s="25">
        <v>0</v>
      </c>
      <c r="F278" s="25">
        <v>1140</v>
      </c>
      <c r="G278" s="25">
        <v>749</v>
      </c>
      <c r="H278" s="33">
        <v>709</v>
      </c>
      <c r="I278" s="137">
        <v>709</v>
      </c>
      <c r="J278" s="137">
        <v>709</v>
      </c>
    </row>
    <row r="279" spans="1:10" x14ac:dyDescent="0.25">
      <c r="A279" s="70">
        <v>621001</v>
      </c>
      <c r="B279" s="29" t="s">
        <v>97</v>
      </c>
      <c r="C279" s="87">
        <v>36</v>
      </c>
      <c r="D279" s="25">
        <v>0</v>
      </c>
      <c r="E279" s="25">
        <v>0</v>
      </c>
      <c r="F279" s="25">
        <v>161</v>
      </c>
      <c r="G279" s="25">
        <v>106</v>
      </c>
      <c r="H279" s="33">
        <v>100</v>
      </c>
      <c r="I279" s="137">
        <v>100</v>
      </c>
      <c r="J279" s="137">
        <v>100</v>
      </c>
    </row>
    <row r="280" spans="1:10" x14ac:dyDescent="0.25">
      <c r="A280" s="70">
        <v>625002</v>
      </c>
      <c r="B280" s="29" t="s">
        <v>163</v>
      </c>
      <c r="C280" s="87">
        <v>362</v>
      </c>
      <c r="D280" s="25">
        <v>0</v>
      </c>
      <c r="E280" s="25">
        <v>0</v>
      </c>
      <c r="F280" s="25">
        <v>1595</v>
      </c>
      <c r="G280" s="25">
        <v>1093</v>
      </c>
      <c r="H280" s="33">
        <v>992</v>
      </c>
      <c r="I280" s="137">
        <v>992</v>
      </c>
      <c r="J280" s="137">
        <v>992</v>
      </c>
    </row>
    <row r="281" spans="1:10" s="24" customFormat="1" x14ac:dyDescent="0.25">
      <c r="A281" s="71">
        <v>625003</v>
      </c>
      <c r="B281" s="29" t="s">
        <v>99</v>
      </c>
      <c r="C281" s="87">
        <v>46</v>
      </c>
      <c r="D281" s="25">
        <v>9</v>
      </c>
      <c r="E281" s="25">
        <v>10</v>
      </c>
      <c r="F281" s="25">
        <v>91</v>
      </c>
      <c r="G281" s="25">
        <v>63</v>
      </c>
      <c r="H281" s="33">
        <v>57</v>
      </c>
      <c r="I281" s="137">
        <v>57</v>
      </c>
      <c r="J281" s="137">
        <v>57</v>
      </c>
    </row>
    <row r="282" spans="1:10" s="24" customFormat="1" x14ac:dyDescent="0.25">
      <c r="A282" s="27">
        <v>625004</v>
      </c>
      <c r="B282" s="29" t="s">
        <v>100</v>
      </c>
      <c r="C282" s="87">
        <v>78</v>
      </c>
      <c r="D282" s="25">
        <v>0</v>
      </c>
      <c r="E282" s="25">
        <v>0</v>
      </c>
      <c r="F282" s="25">
        <v>346</v>
      </c>
      <c r="G282" s="25">
        <v>184</v>
      </c>
      <c r="H282" s="33">
        <v>213</v>
      </c>
      <c r="I282" s="137">
        <v>213</v>
      </c>
      <c r="J282" s="137">
        <v>213</v>
      </c>
    </row>
    <row r="283" spans="1:10" s="24" customFormat="1" x14ac:dyDescent="0.25">
      <c r="A283" s="27">
        <v>625005</v>
      </c>
      <c r="B283" s="29" t="s">
        <v>164</v>
      </c>
      <c r="C283" s="87">
        <v>26</v>
      </c>
      <c r="D283" s="25">
        <v>0</v>
      </c>
      <c r="E283" s="25">
        <v>0</v>
      </c>
      <c r="F283" s="25">
        <v>115</v>
      </c>
      <c r="G283" s="25">
        <v>61</v>
      </c>
      <c r="H283" s="33">
        <v>71</v>
      </c>
      <c r="I283" s="137">
        <v>71</v>
      </c>
      <c r="J283" s="137">
        <v>71</v>
      </c>
    </row>
    <row r="284" spans="1:10" s="24" customFormat="1" x14ac:dyDescent="0.25">
      <c r="A284" s="27">
        <v>625007</v>
      </c>
      <c r="B284" s="29" t="s">
        <v>102</v>
      </c>
      <c r="C284" s="87">
        <v>123</v>
      </c>
      <c r="D284" s="25">
        <v>0</v>
      </c>
      <c r="E284" s="25">
        <v>0</v>
      </c>
      <c r="F284" s="25">
        <v>540</v>
      </c>
      <c r="G284" s="25">
        <v>371</v>
      </c>
      <c r="H284" s="33">
        <v>337</v>
      </c>
      <c r="I284" s="137">
        <v>337</v>
      </c>
      <c r="J284" s="137">
        <v>337</v>
      </c>
    </row>
    <row r="285" spans="1:10" x14ac:dyDescent="0.25">
      <c r="A285" s="27">
        <v>632001</v>
      </c>
      <c r="B285" s="34" t="s">
        <v>231</v>
      </c>
      <c r="C285" s="80">
        <v>12811</v>
      </c>
      <c r="D285" s="25">
        <v>11148</v>
      </c>
      <c r="E285" s="25">
        <v>11000</v>
      </c>
      <c r="F285" s="25">
        <v>7000</v>
      </c>
      <c r="G285" s="25">
        <v>7230</v>
      </c>
      <c r="H285" s="33">
        <v>7500</v>
      </c>
      <c r="I285" s="137">
        <v>7500</v>
      </c>
      <c r="J285" s="137">
        <v>7500</v>
      </c>
    </row>
    <row r="286" spans="1:10" x14ac:dyDescent="0.25">
      <c r="A286" s="27">
        <v>632002</v>
      </c>
      <c r="B286" s="34" t="s">
        <v>342</v>
      </c>
      <c r="C286" s="80">
        <v>0</v>
      </c>
      <c r="D286" s="25">
        <v>0</v>
      </c>
      <c r="E286" s="25">
        <v>0</v>
      </c>
      <c r="F286" s="25">
        <v>101600</v>
      </c>
      <c r="G286" s="25">
        <v>101600</v>
      </c>
      <c r="H286" s="33">
        <v>113000</v>
      </c>
      <c r="I286" s="137">
        <v>113000</v>
      </c>
      <c r="J286" s="137">
        <v>113000</v>
      </c>
    </row>
    <row r="287" spans="1:10" x14ac:dyDescent="0.25">
      <c r="A287" s="27">
        <v>633003</v>
      </c>
      <c r="B287" s="34" t="s">
        <v>232</v>
      </c>
      <c r="C287" s="80">
        <v>34</v>
      </c>
      <c r="D287" s="25">
        <v>0</v>
      </c>
      <c r="E287" s="25">
        <v>0</v>
      </c>
      <c r="F287" s="25">
        <v>100</v>
      </c>
      <c r="G287" s="25">
        <v>160</v>
      </c>
      <c r="H287" s="33">
        <v>200</v>
      </c>
      <c r="I287" s="137">
        <v>200</v>
      </c>
      <c r="J287" s="137">
        <v>200</v>
      </c>
    </row>
    <row r="288" spans="1:10" s="24" customFormat="1" x14ac:dyDescent="0.25">
      <c r="A288" s="27">
        <v>633006</v>
      </c>
      <c r="B288" s="34" t="s">
        <v>183</v>
      </c>
      <c r="C288" s="80">
        <v>536</v>
      </c>
      <c r="D288" s="25">
        <v>619</v>
      </c>
      <c r="E288" s="25">
        <v>1000</v>
      </c>
      <c r="F288" s="25">
        <v>1000</v>
      </c>
      <c r="G288" s="25">
        <v>2000</v>
      </c>
      <c r="H288" s="33">
        <v>2000</v>
      </c>
      <c r="I288" s="137">
        <v>2000</v>
      </c>
      <c r="J288" s="137">
        <v>2000</v>
      </c>
    </row>
    <row r="289" spans="1:10" s="24" customFormat="1" x14ac:dyDescent="0.25">
      <c r="A289" s="27">
        <v>633015</v>
      </c>
      <c r="B289" s="34" t="s">
        <v>185</v>
      </c>
      <c r="C289" s="80">
        <v>0</v>
      </c>
      <c r="D289" s="25">
        <v>104</v>
      </c>
      <c r="E289" s="25">
        <v>100</v>
      </c>
      <c r="F289" s="25">
        <v>200</v>
      </c>
      <c r="G289" s="25">
        <v>0</v>
      </c>
      <c r="H289" s="33">
        <v>200</v>
      </c>
      <c r="I289" s="137">
        <v>200</v>
      </c>
      <c r="J289" s="137">
        <v>200</v>
      </c>
    </row>
    <row r="290" spans="1:10" s="24" customFormat="1" x14ac:dyDescent="0.25">
      <c r="A290" s="27">
        <v>635004</v>
      </c>
      <c r="B290" s="34" t="s">
        <v>130</v>
      </c>
      <c r="C290" s="80">
        <v>3562</v>
      </c>
      <c r="D290" s="25">
        <v>1800</v>
      </c>
      <c r="E290" s="25">
        <v>2000</v>
      </c>
      <c r="F290" s="25">
        <v>2000</v>
      </c>
      <c r="G290" s="25">
        <v>100</v>
      </c>
      <c r="H290" s="33">
        <v>1000</v>
      </c>
      <c r="I290" s="137">
        <v>1000</v>
      </c>
      <c r="J290" s="137">
        <v>1000</v>
      </c>
    </row>
    <row r="291" spans="1:10" s="24" customFormat="1" x14ac:dyDescent="0.25">
      <c r="A291" s="27">
        <v>637004</v>
      </c>
      <c r="B291" s="34" t="s">
        <v>233</v>
      </c>
      <c r="C291" s="80">
        <v>4242</v>
      </c>
      <c r="D291" s="25">
        <v>2572</v>
      </c>
      <c r="E291" s="25">
        <v>8000</v>
      </c>
      <c r="F291" s="25">
        <v>7000</v>
      </c>
      <c r="G291" s="25">
        <v>7000</v>
      </c>
      <c r="H291" s="33">
        <v>7000</v>
      </c>
      <c r="I291" s="137">
        <v>7000</v>
      </c>
      <c r="J291" s="137">
        <v>7000</v>
      </c>
    </row>
    <row r="292" spans="1:10" s="24" customFormat="1" x14ac:dyDescent="0.25">
      <c r="A292" s="27">
        <v>637005</v>
      </c>
      <c r="B292" s="34" t="s">
        <v>134</v>
      </c>
      <c r="C292" s="80">
        <v>0</v>
      </c>
      <c r="D292" s="25">
        <v>2503</v>
      </c>
      <c r="E292" s="25">
        <v>2300</v>
      </c>
      <c r="F292" s="25">
        <v>600</v>
      </c>
      <c r="G292" s="25">
        <v>100</v>
      </c>
      <c r="H292" s="33">
        <v>3000</v>
      </c>
      <c r="I292" s="137">
        <v>3000</v>
      </c>
      <c r="J292" s="137">
        <v>3000</v>
      </c>
    </row>
    <row r="293" spans="1:10" x14ac:dyDescent="0.25">
      <c r="A293" s="27">
        <v>637015</v>
      </c>
      <c r="B293" s="34" t="s">
        <v>234</v>
      </c>
      <c r="C293" s="80">
        <v>1724</v>
      </c>
      <c r="D293" s="25">
        <v>1641</v>
      </c>
      <c r="E293" s="25">
        <v>1600</v>
      </c>
      <c r="F293" s="25">
        <v>1600</v>
      </c>
      <c r="G293" s="25">
        <v>1600</v>
      </c>
      <c r="H293" s="33">
        <v>1600</v>
      </c>
      <c r="I293" s="137">
        <v>1600</v>
      </c>
      <c r="J293" s="137">
        <v>1600</v>
      </c>
    </row>
    <row r="294" spans="1:10" s="24" customFormat="1" x14ac:dyDescent="0.25">
      <c r="A294" s="176">
        <v>635006</v>
      </c>
      <c r="B294" s="177" t="s">
        <v>501</v>
      </c>
      <c r="C294" s="178">
        <v>0</v>
      </c>
      <c r="D294" s="180">
        <v>0</v>
      </c>
      <c r="E294" s="180"/>
      <c r="F294" s="180">
        <v>14000</v>
      </c>
      <c r="G294" s="180">
        <v>14540</v>
      </c>
      <c r="H294" s="180">
        <v>0</v>
      </c>
      <c r="I294" s="181">
        <v>0</v>
      </c>
      <c r="J294" s="181">
        <v>0</v>
      </c>
    </row>
    <row r="295" spans="1:10" s="24" customFormat="1" x14ac:dyDescent="0.25">
      <c r="A295" s="27">
        <v>637027</v>
      </c>
      <c r="B295" s="34" t="s">
        <v>216</v>
      </c>
      <c r="C295" s="80">
        <v>5354</v>
      </c>
      <c r="D295" s="25">
        <v>1078</v>
      </c>
      <c r="E295" s="25">
        <v>1200</v>
      </c>
      <c r="F295" s="25">
        <v>1850</v>
      </c>
      <c r="G295" s="25">
        <v>308</v>
      </c>
      <c r="H295" s="33">
        <v>0</v>
      </c>
      <c r="I295" s="137">
        <v>0</v>
      </c>
      <c r="J295" s="137">
        <v>0</v>
      </c>
    </row>
    <row r="296" spans="1:10" s="24" customFormat="1" x14ac:dyDescent="0.25">
      <c r="A296" s="186">
        <v>713004</v>
      </c>
      <c r="B296" s="61" t="s">
        <v>235</v>
      </c>
      <c r="C296" s="93">
        <v>0</v>
      </c>
      <c r="D296" s="62">
        <v>3647</v>
      </c>
      <c r="E296" s="62">
        <v>3650</v>
      </c>
      <c r="F296" s="62">
        <v>0</v>
      </c>
      <c r="G296" s="62">
        <v>0</v>
      </c>
      <c r="H296" s="62">
        <v>6500</v>
      </c>
      <c r="I296" s="148">
        <v>0</v>
      </c>
      <c r="J296" s="148">
        <v>0</v>
      </c>
    </row>
    <row r="297" spans="1:10" s="24" customFormat="1" x14ac:dyDescent="0.25">
      <c r="A297" s="176">
        <v>717002</v>
      </c>
      <c r="B297" s="182" t="s">
        <v>502</v>
      </c>
      <c r="C297" s="183">
        <v>0</v>
      </c>
      <c r="D297" s="180">
        <v>0</v>
      </c>
      <c r="E297" s="180"/>
      <c r="F297" s="180">
        <v>32000</v>
      </c>
      <c r="G297" s="180">
        <v>32000</v>
      </c>
      <c r="H297" s="180">
        <v>0</v>
      </c>
      <c r="I297" s="181">
        <v>0</v>
      </c>
      <c r="J297" s="181">
        <v>0</v>
      </c>
    </row>
    <row r="298" spans="1:10" s="24" customFormat="1" x14ac:dyDescent="0.25">
      <c r="A298" s="186">
        <v>717002</v>
      </c>
      <c r="B298" s="61" t="s">
        <v>373</v>
      </c>
      <c r="C298" s="93">
        <v>0</v>
      </c>
      <c r="D298" s="62">
        <v>0</v>
      </c>
      <c r="E298" s="62">
        <v>32000</v>
      </c>
      <c r="F298" s="62">
        <v>30000</v>
      </c>
      <c r="G298" s="62">
        <v>23700</v>
      </c>
      <c r="H298" s="62">
        <v>0</v>
      </c>
      <c r="I298" s="148">
        <v>0</v>
      </c>
      <c r="J298" s="148">
        <v>0</v>
      </c>
    </row>
    <row r="299" spans="1:10" x14ac:dyDescent="0.25">
      <c r="A299" s="32" t="s">
        <v>236</v>
      </c>
      <c r="B299" s="25"/>
      <c r="C299" s="82">
        <v>29193</v>
      </c>
      <c r="D299" s="28">
        <f t="shared" ref="D299:J299" si="31">SUM(D276:D298)</f>
        <v>25121</v>
      </c>
      <c r="E299" s="28">
        <f t="shared" si="31"/>
        <v>62860</v>
      </c>
      <c r="F299" s="28">
        <f t="shared" si="31"/>
        <v>211148</v>
      </c>
      <c r="G299" s="28">
        <f t="shared" si="31"/>
        <v>199507</v>
      </c>
      <c r="H299" s="191">
        <f t="shared" si="31"/>
        <v>150739</v>
      </c>
      <c r="I299" s="142">
        <f t="shared" si="31"/>
        <v>144239</v>
      </c>
      <c r="J299" s="142">
        <f t="shared" si="31"/>
        <v>144239</v>
      </c>
    </row>
    <row r="300" spans="1:10" s="24" customFormat="1" x14ac:dyDescent="0.25">
      <c r="A300" s="28" t="s">
        <v>237</v>
      </c>
      <c r="B300" s="28"/>
      <c r="C300" s="82" t="s">
        <v>85</v>
      </c>
      <c r="D300" s="28"/>
      <c r="E300" s="25"/>
      <c r="F300" s="25"/>
      <c r="G300" s="25"/>
      <c r="H300" s="33"/>
      <c r="I300" s="137"/>
      <c r="J300" s="137"/>
    </row>
    <row r="301" spans="1:10" x14ac:dyDescent="0.25">
      <c r="A301" s="25"/>
      <c r="B301" s="25"/>
      <c r="C301" s="28">
        <v>90259</v>
      </c>
      <c r="D301" s="28">
        <f>SUM( D274+D299)</f>
        <v>86844</v>
      </c>
      <c r="E301" s="28">
        <f>SUM(E274+E299)</f>
        <v>126950</v>
      </c>
      <c r="F301" s="28">
        <f t="shared" ref="F301:J301" si="32">SUM( F274+F299)</f>
        <v>413265</v>
      </c>
      <c r="G301" s="28">
        <f t="shared" si="32"/>
        <v>267607</v>
      </c>
      <c r="H301" s="191">
        <f t="shared" si="32"/>
        <v>353206</v>
      </c>
      <c r="I301" s="142">
        <f t="shared" si="32"/>
        <v>214539</v>
      </c>
      <c r="J301" s="142">
        <f t="shared" si="32"/>
        <v>214539</v>
      </c>
    </row>
    <row r="302" spans="1:10" x14ac:dyDescent="0.25">
      <c r="A302" s="54" t="s">
        <v>238</v>
      </c>
      <c r="B302" s="35"/>
      <c r="C302" s="35"/>
      <c r="D302" s="35"/>
      <c r="E302" s="35"/>
      <c r="F302" s="35"/>
      <c r="G302" s="35"/>
      <c r="H302" s="197"/>
      <c r="I302" s="147"/>
      <c r="J302" s="147"/>
    </row>
    <row r="303" spans="1:10" x14ac:dyDescent="0.25">
      <c r="A303" s="27">
        <v>633006</v>
      </c>
      <c r="B303" s="34" t="s">
        <v>239</v>
      </c>
      <c r="C303" s="94">
        <v>938</v>
      </c>
      <c r="D303" s="25">
        <v>683</v>
      </c>
      <c r="E303" s="25">
        <v>1000</v>
      </c>
      <c r="F303" s="25">
        <v>900</v>
      </c>
      <c r="G303" s="25">
        <v>900</v>
      </c>
      <c r="H303" s="33">
        <v>1000</v>
      </c>
      <c r="I303" s="137">
        <v>1000</v>
      </c>
      <c r="J303" s="137">
        <v>1000</v>
      </c>
    </row>
    <row r="304" spans="1:10" s="24" customFormat="1" x14ac:dyDescent="0.25">
      <c r="A304" s="27">
        <v>635006</v>
      </c>
      <c r="B304" s="34" t="s">
        <v>508</v>
      </c>
      <c r="C304" s="94">
        <v>0</v>
      </c>
      <c r="D304" s="25">
        <v>0</v>
      </c>
      <c r="E304" s="25"/>
      <c r="F304" s="25">
        <v>0</v>
      </c>
      <c r="G304" s="25">
        <v>2014</v>
      </c>
      <c r="H304" s="33">
        <v>0</v>
      </c>
      <c r="I304" s="137">
        <v>0</v>
      </c>
      <c r="J304" s="137">
        <v>0</v>
      </c>
    </row>
    <row r="305" spans="1:10" x14ac:dyDescent="0.25">
      <c r="A305" s="27">
        <v>635006</v>
      </c>
      <c r="B305" s="34" t="s">
        <v>240</v>
      </c>
      <c r="C305" s="94">
        <v>120</v>
      </c>
      <c r="D305" s="25">
        <v>0</v>
      </c>
      <c r="E305" s="25">
        <v>2000</v>
      </c>
      <c r="F305" s="25">
        <v>1800</v>
      </c>
      <c r="G305" s="25">
        <v>1800</v>
      </c>
      <c r="H305" s="33">
        <v>2000</v>
      </c>
      <c r="I305" s="137">
        <v>2000</v>
      </c>
      <c r="J305" s="137">
        <v>2000</v>
      </c>
    </row>
    <row r="306" spans="1:10" x14ac:dyDescent="0.25">
      <c r="A306" s="176">
        <v>635006</v>
      </c>
      <c r="B306" s="177" t="s">
        <v>497</v>
      </c>
      <c r="C306" s="179">
        <v>0</v>
      </c>
      <c r="D306" s="180">
        <v>0</v>
      </c>
      <c r="E306" s="180"/>
      <c r="F306" s="180">
        <v>19000</v>
      </c>
      <c r="G306" s="180">
        <v>18717</v>
      </c>
      <c r="H306" s="180">
        <v>0</v>
      </c>
      <c r="I306" s="181">
        <v>0</v>
      </c>
      <c r="J306" s="181">
        <v>0</v>
      </c>
    </row>
    <row r="307" spans="1:10" s="24" customFormat="1" x14ac:dyDescent="0.25">
      <c r="A307" s="186">
        <v>713004</v>
      </c>
      <c r="B307" s="69" t="s">
        <v>505</v>
      </c>
      <c r="C307" s="187"/>
      <c r="D307" s="62"/>
      <c r="E307" s="62"/>
      <c r="F307" s="62">
        <v>1500</v>
      </c>
      <c r="G307" s="62">
        <v>1500</v>
      </c>
      <c r="H307" s="62">
        <v>0</v>
      </c>
      <c r="I307" s="148">
        <v>0</v>
      </c>
      <c r="J307" s="148">
        <v>0</v>
      </c>
    </row>
    <row r="308" spans="1:10" s="24" customFormat="1" x14ac:dyDescent="0.25">
      <c r="A308" s="186">
        <v>717002</v>
      </c>
      <c r="B308" s="61" t="s">
        <v>241</v>
      </c>
      <c r="C308" s="95">
        <v>227946</v>
      </c>
      <c r="D308" s="62">
        <v>0</v>
      </c>
      <c r="E308" s="62">
        <v>0</v>
      </c>
      <c r="F308" s="62">
        <v>0</v>
      </c>
      <c r="G308" s="62">
        <v>0</v>
      </c>
      <c r="H308" s="62">
        <v>0</v>
      </c>
      <c r="I308" s="148">
        <v>0</v>
      </c>
      <c r="J308" s="148">
        <v>0</v>
      </c>
    </row>
    <row r="309" spans="1:10" x14ac:dyDescent="0.25">
      <c r="A309" s="28" t="s">
        <v>242</v>
      </c>
      <c r="B309" s="25"/>
      <c r="C309" s="78">
        <v>229004</v>
      </c>
      <c r="D309" s="28">
        <f t="shared" ref="D309:J309" si="33">SUM(D303:D308)</f>
        <v>683</v>
      </c>
      <c r="E309" s="28">
        <f t="shared" si="33"/>
        <v>3000</v>
      </c>
      <c r="F309" s="28">
        <f t="shared" si="33"/>
        <v>23200</v>
      </c>
      <c r="G309" s="28">
        <f t="shared" si="33"/>
        <v>24931</v>
      </c>
      <c r="H309" s="191">
        <f t="shared" si="33"/>
        <v>3000</v>
      </c>
      <c r="I309" s="142">
        <f t="shared" si="33"/>
        <v>3000</v>
      </c>
      <c r="J309" s="142">
        <f t="shared" si="33"/>
        <v>3000</v>
      </c>
    </row>
    <row r="310" spans="1:10" x14ac:dyDescent="0.25">
      <c r="A310" s="52" t="s">
        <v>243</v>
      </c>
      <c r="B310" s="25"/>
      <c r="C310" s="25"/>
      <c r="D310" s="25"/>
      <c r="E310" s="25"/>
      <c r="F310" s="25"/>
      <c r="G310" s="25"/>
      <c r="H310" s="33"/>
      <c r="I310" s="137"/>
      <c r="J310" s="137"/>
    </row>
    <row r="311" spans="1:10" x14ac:dyDescent="0.25">
      <c r="A311" s="50" t="s">
        <v>244</v>
      </c>
      <c r="B311" s="25"/>
      <c r="C311" s="25"/>
      <c r="D311" s="25"/>
      <c r="E311" s="25"/>
      <c r="F311" s="25"/>
      <c r="G311" s="25"/>
      <c r="H311" s="33"/>
      <c r="I311" s="137"/>
      <c r="J311" s="137"/>
    </row>
    <row r="312" spans="1:10" s="24" customFormat="1" x14ac:dyDescent="0.25">
      <c r="A312" s="25" t="s">
        <v>104</v>
      </c>
      <c r="B312" s="34" t="s">
        <v>245</v>
      </c>
      <c r="C312" s="86">
        <v>245</v>
      </c>
      <c r="D312" s="25">
        <v>264</v>
      </c>
      <c r="E312" s="25">
        <v>300</v>
      </c>
      <c r="F312" s="25">
        <v>300</v>
      </c>
      <c r="G312" s="25">
        <v>560</v>
      </c>
      <c r="H312" s="33">
        <v>600</v>
      </c>
      <c r="I312" s="137">
        <v>600</v>
      </c>
      <c r="J312" s="137">
        <v>600</v>
      </c>
    </row>
    <row r="313" spans="1:10" x14ac:dyDescent="0.25">
      <c r="A313" s="25" t="s">
        <v>106</v>
      </c>
      <c r="B313" s="34" t="s">
        <v>246</v>
      </c>
      <c r="C313" s="86">
        <v>570</v>
      </c>
      <c r="D313" s="25">
        <v>339</v>
      </c>
      <c r="E313" s="25">
        <v>350</v>
      </c>
      <c r="F313" s="25">
        <v>500</v>
      </c>
      <c r="G313" s="25">
        <v>2615</v>
      </c>
      <c r="H313" s="33">
        <v>2700</v>
      </c>
      <c r="I313" s="137">
        <v>2700</v>
      </c>
      <c r="J313" s="137">
        <v>2700</v>
      </c>
    </row>
    <row r="314" spans="1:10" x14ac:dyDescent="0.25">
      <c r="A314" s="27">
        <v>637015</v>
      </c>
      <c r="B314" s="34" t="s">
        <v>247</v>
      </c>
      <c r="C314" s="86">
        <v>256</v>
      </c>
      <c r="D314" s="25">
        <v>256</v>
      </c>
      <c r="E314" s="25">
        <v>256</v>
      </c>
      <c r="F314" s="25">
        <v>256</v>
      </c>
      <c r="G314" s="25">
        <v>256</v>
      </c>
      <c r="H314" s="33">
        <v>256</v>
      </c>
      <c r="I314" s="137">
        <v>256</v>
      </c>
      <c r="J314" s="137">
        <v>256</v>
      </c>
    </row>
    <row r="315" spans="1:10" x14ac:dyDescent="0.25">
      <c r="A315" s="27">
        <v>641001</v>
      </c>
      <c r="B315" s="34" t="s">
        <v>423</v>
      </c>
      <c r="C315" s="86">
        <v>0</v>
      </c>
      <c r="D315" s="25">
        <v>0</v>
      </c>
      <c r="E315" s="25">
        <v>0</v>
      </c>
      <c r="F315" s="25">
        <v>0</v>
      </c>
      <c r="G315" s="25">
        <v>0</v>
      </c>
      <c r="H315" s="33">
        <v>0</v>
      </c>
      <c r="I315" s="137">
        <v>0</v>
      </c>
      <c r="J315" s="137">
        <v>0</v>
      </c>
    </row>
    <row r="316" spans="1:10" x14ac:dyDescent="0.25">
      <c r="A316" s="30" t="s">
        <v>248</v>
      </c>
      <c r="B316" s="25"/>
      <c r="C316" s="82">
        <v>1071</v>
      </c>
      <c r="D316" s="28">
        <f t="shared" ref="D316:J316" si="34">SUM(D312:D315)</f>
        <v>859</v>
      </c>
      <c r="E316" s="28">
        <f t="shared" si="34"/>
        <v>906</v>
      </c>
      <c r="F316" s="28">
        <f t="shared" si="34"/>
        <v>1056</v>
      </c>
      <c r="G316" s="28">
        <f t="shared" si="34"/>
        <v>3431</v>
      </c>
      <c r="H316" s="191">
        <f t="shared" si="34"/>
        <v>3556</v>
      </c>
      <c r="I316" s="142">
        <f t="shared" si="34"/>
        <v>3556</v>
      </c>
      <c r="J316" s="142">
        <f t="shared" si="34"/>
        <v>3556</v>
      </c>
    </row>
    <row r="317" spans="1:10" x14ac:dyDescent="0.25">
      <c r="A317" s="102" t="s">
        <v>439</v>
      </c>
      <c r="B317" s="25"/>
      <c r="C317" s="82"/>
      <c r="D317" s="28"/>
      <c r="E317" s="28"/>
      <c r="F317" s="28"/>
      <c r="G317" s="28"/>
      <c r="H317" s="191"/>
      <c r="I317" s="142"/>
      <c r="J317" s="142"/>
    </row>
    <row r="318" spans="1:10" s="24" customFormat="1" x14ac:dyDescent="0.25">
      <c r="A318" s="120">
        <v>611</v>
      </c>
      <c r="B318" s="29" t="s">
        <v>91</v>
      </c>
      <c r="C318" s="87">
        <v>42623</v>
      </c>
      <c r="D318" s="16">
        <v>35722</v>
      </c>
      <c r="E318" s="16"/>
      <c r="F318" s="16">
        <v>40000</v>
      </c>
      <c r="G318" s="16">
        <v>42000</v>
      </c>
      <c r="H318" s="198">
        <v>47076</v>
      </c>
      <c r="I318" s="137">
        <v>47076</v>
      </c>
      <c r="J318" s="137">
        <v>47076</v>
      </c>
    </row>
    <row r="319" spans="1:10" s="24" customFormat="1" x14ac:dyDescent="0.25">
      <c r="A319" s="71">
        <v>612001</v>
      </c>
      <c r="B319" s="29" t="s">
        <v>92</v>
      </c>
      <c r="C319" s="87">
        <v>1446</v>
      </c>
      <c r="D319" s="16">
        <v>2194</v>
      </c>
      <c r="E319" s="16"/>
      <c r="F319" s="16">
        <v>2700</v>
      </c>
      <c r="G319" s="16">
        <v>1900</v>
      </c>
      <c r="H319" s="198">
        <v>2500</v>
      </c>
      <c r="I319" s="137">
        <v>2500</v>
      </c>
      <c r="J319" s="137">
        <v>2500</v>
      </c>
    </row>
    <row r="320" spans="1:10" s="24" customFormat="1" x14ac:dyDescent="0.25">
      <c r="A320" s="71">
        <v>612002</v>
      </c>
      <c r="B320" s="29" t="s">
        <v>440</v>
      </c>
      <c r="C320" s="87">
        <v>2938</v>
      </c>
      <c r="D320" s="16">
        <v>2184</v>
      </c>
      <c r="E320" s="16"/>
      <c r="F320" s="16">
        <v>3600</v>
      </c>
      <c r="G320" s="16">
        <v>2200</v>
      </c>
      <c r="H320" s="198">
        <v>3000</v>
      </c>
      <c r="I320" s="137">
        <v>3000</v>
      </c>
      <c r="J320" s="137">
        <v>3000</v>
      </c>
    </row>
    <row r="321" spans="1:10" s="24" customFormat="1" x14ac:dyDescent="0.25">
      <c r="A321" s="46">
        <v>614</v>
      </c>
      <c r="B321" s="29" t="s">
        <v>94</v>
      </c>
      <c r="C321" s="87">
        <v>3206</v>
      </c>
      <c r="D321" s="16">
        <v>8395</v>
      </c>
      <c r="E321" s="16"/>
      <c r="F321" s="16">
        <v>3800</v>
      </c>
      <c r="G321" s="16">
        <v>3800</v>
      </c>
      <c r="H321" s="198">
        <v>4380</v>
      </c>
      <c r="I321" s="137">
        <v>4380</v>
      </c>
      <c r="J321" s="137">
        <v>4380</v>
      </c>
    </row>
    <row r="322" spans="1:10" s="24" customFormat="1" x14ac:dyDescent="0.25">
      <c r="A322" s="46">
        <v>621</v>
      </c>
      <c r="B322" s="29" t="s">
        <v>441</v>
      </c>
      <c r="C322" s="87">
        <v>5082</v>
      </c>
      <c r="D322" s="16">
        <v>4791</v>
      </c>
      <c r="E322" s="16"/>
      <c r="F322" s="16">
        <v>5000</v>
      </c>
      <c r="G322" s="16">
        <v>4800</v>
      </c>
      <c r="H322" s="198">
        <v>5696</v>
      </c>
      <c r="I322" s="137">
        <v>5696</v>
      </c>
      <c r="J322" s="137">
        <v>5696</v>
      </c>
    </row>
    <row r="323" spans="1:10" s="24" customFormat="1" x14ac:dyDescent="0.25">
      <c r="A323" s="71">
        <v>625001</v>
      </c>
      <c r="B323" s="29" t="s">
        <v>97</v>
      </c>
      <c r="C323" s="87">
        <v>687</v>
      </c>
      <c r="D323" s="16">
        <v>649</v>
      </c>
      <c r="E323" s="16"/>
      <c r="F323" s="16">
        <v>701</v>
      </c>
      <c r="G323" s="16">
        <v>670</v>
      </c>
      <c r="H323" s="198">
        <v>1025</v>
      </c>
      <c r="I323" s="137">
        <v>1025</v>
      </c>
      <c r="J323" s="137">
        <v>1025</v>
      </c>
    </row>
    <row r="324" spans="1:10" s="24" customFormat="1" x14ac:dyDescent="0.25">
      <c r="A324" s="71">
        <v>625002</v>
      </c>
      <c r="B324" s="29" t="s">
        <v>163</v>
      </c>
      <c r="C324" s="87">
        <v>7017</v>
      </c>
      <c r="D324" s="16">
        <v>6672</v>
      </c>
      <c r="E324" s="16"/>
      <c r="F324" s="16">
        <v>7014</v>
      </c>
      <c r="G324" s="16">
        <v>7200</v>
      </c>
      <c r="H324" s="198">
        <v>7974</v>
      </c>
      <c r="I324" s="137">
        <v>7974</v>
      </c>
      <c r="J324" s="137">
        <v>7974</v>
      </c>
    </row>
    <row r="325" spans="1:10" s="24" customFormat="1" x14ac:dyDescent="0.25">
      <c r="A325" s="71">
        <v>625003</v>
      </c>
      <c r="B325" s="29" t="s">
        <v>99</v>
      </c>
      <c r="C325" s="87">
        <v>462</v>
      </c>
      <c r="D325" s="16">
        <v>444</v>
      </c>
      <c r="E325" s="16"/>
      <c r="F325" s="16">
        <v>401</v>
      </c>
      <c r="G325" s="16">
        <v>420</v>
      </c>
      <c r="H325" s="198">
        <v>456</v>
      </c>
      <c r="I325" s="137">
        <v>456</v>
      </c>
      <c r="J325" s="137">
        <v>456</v>
      </c>
    </row>
    <row r="326" spans="1:10" s="24" customFormat="1" x14ac:dyDescent="0.25">
      <c r="A326" s="71">
        <v>625004</v>
      </c>
      <c r="B326" s="29" t="s">
        <v>100</v>
      </c>
      <c r="C326" s="87">
        <v>1218</v>
      </c>
      <c r="D326" s="16">
        <v>1429</v>
      </c>
      <c r="E326" s="16"/>
      <c r="F326" s="16">
        <v>1503</v>
      </c>
      <c r="G326" s="16">
        <v>1440</v>
      </c>
      <c r="H326" s="198">
        <v>1709</v>
      </c>
      <c r="I326" s="137">
        <v>1709</v>
      </c>
      <c r="J326" s="137">
        <v>1709</v>
      </c>
    </row>
    <row r="327" spans="1:10" s="24" customFormat="1" x14ac:dyDescent="0.25">
      <c r="A327" s="71">
        <v>625005</v>
      </c>
      <c r="B327" s="29" t="s">
        <v>164</v>
      </c>
      <c r="C327" s="87">
        <v>406</v>
      </c>
      <c r="D327" s="16">
        <v>476</v>
      </c>
      <c r="E327" s="16"/>
      <c r="F327" s="16">
        <v>501</v>
      </c>
      <c r="G327" s="16">
        <v>480</v>
      </c>
      <c r="H327" s="198">
        <v>570</v>
      </c>
      <c r="I327" s="137">
        <v>570</v>
      </c>
      <c r="J327" s="137">
        <v>570</v>
      </c>
    </row>
    <row r="328" spans="1:10" s="24" customFormat="1" x14ac:dyDescent="0.25">
      <c r="A328" s="71">
        <v>625007</v>
      </c>
      <c r="B328" s="29" t="s">
        <v>102</v>
      </c>
      <c r="C328" s="87">
        <v>2519</v>
      </c>
      <c r="D328" s="16">
        <v>2263</v>
      </c>
      <c r="E328" s="16"/>
      <c r="F328" s="16">
        <v>2380</v>
      </c>
      <c r="G328" s="16">
        <v>2440</v>
      </c>
      <c r="H328" s="198">
        <v>2705</v>
      </c>
      <c r="I328" s="137">
        <v>2705</v>
      </c>
      <c r="J328" s="137">
        <v>2705</v>
      </c>
    </row>
    <row r="329" spans="1:10" s="24" customFormat="1" x14ac:dyDescent="0.25">
      <c r="A329" s="71">
        <v>631001</v>
      </c>
      <c r="B329" s="29" t="s">
        <v>103</v>
      </c>
      <c r="C329" s="87">
        <v>0</v>
      </c>
      <c r="D329" s="16">
        <v>2</v>
      </c>
      <c r="E329" s="16"/>
      <c r="F329" s="16">
        <v>50</v>
      </c>
      <c r="G329" s="16">
        <v>50</v>
      </c>
      <c r="H329" s="198">
        <v>50</v>
      </c>
      <c r="I329" s="137">
        <v>50</v>
      </c>
      <c r="J329" s="137">
        <v>50</v>
      </c>
    </row>
    <row r="330" spans="1:10" s="24" customFormat="1" x14ac:dyDescent="0.25">
      <c r="A330" s="27" t="s">
        <v>106</v>
      </c>
      <c r="B330" s="29" t="s">
        <v>105</v>
      </c>
      <c r="C330" s="87">
        <v>1866</v>
      </c>
      <c r="D330" s="16">
        <v>2116</v>
      </c>
      <c r="E330" s="16"/>
      <c r="F330" s="16">
        <v>2050</v>
      </c>
      <c r="G330" s="16">
        <v>2200</v>
      </c>
      <c r="H330" s="198">
        <v>2200</v>
      </c>
      <c r="I330" s="137">
        <v>2200</v>
      </c>
      <c r="J330" s="137">
        <v>2200</v>
      </c>
    </row>
    <row r="331" spans="1:10" s="24" customFormat="1" x14ac:dyDescent="0.25">
      <c r="A331" s="27" t="s">
        <v>442</v>
      </c>
      <c r="B331" s="29" t="s">
        <v>260</v>
      </c>
      <c r="C331" s="87">
        <v>8590</v>
      </c>
      <c r="D331" s="16">
        <v>6160</v>
      </c>
      <c r="E331" s="16"/>
      <c r="F331" s="16">
        <v>6500</v>
      </c>
      <c r="G331" s="16">
        <v>9171</v>
      </c>
      <c r="H331" s="198">
        <v>9171</v>
      </c>
      <c r="I331" s="137">
        <v>9171</v>
      </c>
      <c r="J331" s="137">
        <v>9171</v>
      </c>
    </row>
    <row r="332" spans="1:10" s="24" customFormat="1" x14ac:dyDescent="0.25">
      <c r="A332" s="27">
        <v>632002</v>
      </c>
      <c r="B332" s="29" t="s">
        <v>443</v>
      </c>
      <c r="C332" s="87">
        <v>570</v>
      </c>
      <c r="D332" s="16">
        <v>347</v>
      </c>
      <c r="E332" s="16"/>
      <c r="F332" s="16">
        <v>500</v>
      </c>
      <c r="G332" s="16">
        <v>535</v>
      </c>
      <c r="H332" s="198">
        <v>535</v>
      </c>
      <c r="I332" s="137">
        <v>535</v>
      </c>
      <c r="J332" s="137">
        <v>535</v>
      </c>
    </row>
    <row r="333" spans="1:10" s="24" customFormat="1" x14ac:dyDescent="0.25">
      <c r="A333" s="27" t="s">
        <v>110</v>
      </c>
      <c r="B333" s="29" t="s">
        <v>111</v>
      </c>
      <c r="C333" s="87">
        <v>16</v>
      </c>
      <c r="D333" s="16">
        <v>13</v>
      </c>
      <c r="E333" s="16"/>
      <c r="F333" s="16">
        <v>50</v>
      </c>
      <c r="G333" s="16">
        <v>50</v>
      </c>
      <c r="H333" s="198">
        <v>50</v>
      </c>
      <c r="I333" s="137">
        <v>50</v>
      </c>
      <c r="J333" s="137">
        <v>50</v>
      </c>
    </row>
    <row r="334" spans="1:10" s="24" customFormat="1" x14ac:dyDescent="0.25">
      <c r="A334" s="27" t="s">
        <v>444</v>
      </c>
      <c r="B334" s="29" t="s">
        <v>109</v>
      </c>
      <c r="C334" s="87">
        <v>311</v>
      </c>
      <c r="D334" s="16">
        <v>727</v>
      </c>
      <c r="E334" s="16"/>
      <c r="F334" s="16">
        <v>800</v>
      </c>
      <c r="G334" s="16">
        <v>970</v>
      </c>
      <c r="H334" s="198">
        <v>800</v>
      </c>
      <c r="I334" s="137">
        <v>800</v>
      </c>
      <c r="J334" s="137">
        <v>800</v>
      </c>
    </row>
    <row r="335" spans="1:10" s="24" customFormat="1" x14ac:dyDescent="0.25">
      <c r="A335" s="27" t="s">
        <v>445</v>
      </c>
      <c r="B335" s="29" t="s">
        <v>446</v>
      </c>
      <c r="C335" s="87">
        <v>139</v>
      </c>
      <c r="D335" s="16">
        <v>139</v>
      </c>
      <c r="E335" s="16"/>
      <c r="F335" s="16">
        <v>150</v>
      </c>
      <c r="G335" s="16">
        <v>140</v>
      </c>
      <c r="H335" s="198">
        <v>140</v>
      </c>
      <c r="I335" s="137">
        <v>140</v>
      </c>
      <c r="J335" s="137">
        <v>140</v>
      </c>
    </row>
    <row r="336" spans="1:10" s="24" customFormat="1" x14ac:dyDescent="0.25">
      <c r="A336" s="27">
        <v>633001</v>
      </c>
      <c r="B336" s="29" t="s">
        <v>345</v>
      </c>
      <c r="C336" s="87">
        <v>2494</v>
      </c>
      <c r="D336" s="16">
        <v>315</v>
      </c>
      <c r="E336" s="16"/>
      <c r="F336" s="16">
        <v>500</v>
      </c>
      <c r="G336" s="16">
        <v>500</v>
      </c>
      <c r="H336" s="198">
        <v>500</v>
      </c>
      <c r="I336" s="137">
        <v>500</v>
      </c>
      <c r="J336" s="137">
        <v>500</v>
      </c>
    </row>
    <row r="337" spans="1:10" s="24" customFormat="1" x14ac:dyDescent="0.25">
      <c r="A337" s="27" t="s">
        <v>115</v>
      </c>
      <c r="B337" s="29" t="s">
        <v>114</v>
      </c>
      <c r="C337" s="87">
        <v>605</v>
      </c>
      <c r="D337" s="16">
        <v>1408</v>
      </c>
      <c r="E337" s="16"/>
      <c r="F337" s="16">
        <v>500</v>
      </c>
      <c r="G337" s="16">
        <v>500</v>
      </c>
      <c r="H337" s="198">
        <v>500</v>
      </c>
      <c r="I337" s="137">
        <v>500</v>
      </c>
      <c r="J337" s="137">
        <v>500</v>
      </c>
    </row>
    <row r="338" spans="1:10" s="24" customFormat="1" x14ac:dyDescent="0.25">
      <c r="A338" s="27" t="s">
        <v>119</v>
      </c>
      <c r="B338" s="29" t="s">
        <v>120</v>
      </c>
      <c r="C338" s="87">
        <v>17</v>
      </c>
      <c r="D338" s="16">
        <v>38</v>
      </c>
      <c r="E338" s="16"/>
      <c r="F338" s="16">
        <v>50</v>
      </c>
      <c r="G338" s="16">
        <v>50</v>
      </c>
      <c r="H338" s="198">
        <v>50</v>
      </c>
      <c r="I338" s="137">
        <v>50</v>
      </c>
      <c r="J338" s="137">
        <v>50</v>
      </c>
    </row>
    <row r="339" spans="1:10" s="24" customFormat="1" x14ac:dyDescent="0.25">
      <c r="A339" s="27" t="s">
        <v>121</v>
      </c>
      <c r="B339" s="29" t="s">
        <v>118</v>
      </c>
      <c r="C339" s="87">
        <v>158</v>
      </c>
      <c r="D339" s="16">
        <v>174</v>
      </c>
      <c r="E339" s="16"/>
      <c r="F339" s="16">
        <v>400</v>
      </c>
      <c r="G339" s="16">
        <v>300</v>
      </c>
      <c r="H339" s="198">
        <v>400</v>
      </c>
      <c r="I339" s="137">
        <v>400</v>
      </c>
      <c r="J339" s="137">
        <v>400</v>
      </c>
    </row>
    <row r="340" spans="1:10" s="24" customFormat="1" x14ac:dyDescent="0.25">
      <c r="A340" s="27" t="s">
        <v>123</v>
      </c>
      <c r="B340" s="29" t="s">
        <v>447</v>
      </c>
      <c r="C340" s="87">
        <v>19</v>
      </c>
      <c r="D340" s="16">
        <v>35</v>
      </c>
      <c r="E340" s="16"/>
      <c r="F340" s="16">
        <v>30</v>
      </c>
      <c r="G340" s="16">
        <v>30</v>
      </c>
      <c r="H340" s="198">
        <v>30</v>
      </c>
      <c r="I340" s="137">
        <v>30</v>
      </c>
      <c r="J340" s="137">
        <v>30</v>
      </c>
    </row>
    <row r="341" spans="1:10" s="24" customFormat="1" x14ac:dyDescent="0.25">
      <c r="A341" s="27" t="s">
        <v>448</v>
      </c>
      <c r="B341" s="29" t="s">
        <v>449</v>
      </c>
      <c r="C341" s="87">
        <v>208</v>
      </c>
      <c r="D341" s="16">
        <v>487</v>
      </c>
      <c r="E341" s="16"/>
      <c r="F341" s="16">
        <v>500</v>
      </c>
      <c r="G341" s="16">
        <v>750</v>
      </c>
      <c r="H341" s="198">
        <v>750</v>
      </c>
      <c r="I341" s="137">
        <v>750</v>
      </c>
      <c r="J341" s="137">
        <v>750</v>
      </c>
    </row>
    <row r="342" spans="1:10" s="24" customFormat="1" x14ac:dyDescent="0.25">
      <c r="A342" s="27" t="s">
        <v>450</v>
      </c>
      <c r="B342" s="29" t="s">
        <v>451</v>
      </c>
      <c r="C342" s="87">
        <v>0</v>
      </c>
      <c r="D342" s="16">
        <v>627</v>
      </c>
      <c r="E342" s="16"/>
      <c r="F342" s="16">
        <v>500</v>
      </c>
      <c r="G342" s="16">
        <v>0</v>
      </c>
      <c r="H342" s="198">
        <v>500</v>
      </c>
      <c r="I342" s="137">
        <v>500</v>
      </c>
      <c r="J342" s="137">
        <v>500</v>
      </c>
    </row>
    <row r="343" spans="1:10" s="24" customFormat="1" x14ac:dyDescent="0.25">
      <c r="A343" s="27" t="s">
        <v>452</v>
      </c>
      <c r="B343" s="29" t="s">
        <v>453</v>
      </c>
      <c r="C343" s="87">
        <v>1148</v>
      </c>
      <c r="D343" s="16">
        <v>3448</v>
      </c>
      <c r="E343" s="16"/>
      <c r="F343" s="16">
        <v>500</v>
      </c>
      <c r="G343" s="16">
        <v>1000</v>
      </c>
      <c r="H343" s="198">
        <v>500</v>
      </c>
      <c r="I343" s="137">
        <v>500</v>
      </c>
      <c r="J343" s="137">
        <v>500</v>
      </c>
    </row>
    <row r="344" spans="1:10" s="24" customFormat="1" x14ac:dyDescent="0.25">
      <c r="A344" s="27" t="s">
        <v>454</v>
      </c>
      <c r="B344" s="29" t="s">
        <v>125</v>
      </c>
      <c r="C344" s="87">
        <v>46</v>
      </c>
      <c r="D344" s="16">
        <v>165</v>
      </c>
      <c r="E344" s="16"/>
      <c r="F344" s="16">
        <v>100</v>
      </c>
      <c r="G344" s="16">
        <v>400</v>
      </c>
      <c r="H344" s="198">
        <v>400</v>
      </c>
      <c r="I344" s="137">
        <v>400</v>
      </c>
      <c r="J344" s="137">
        <v>400</v>
      </c>
    </row>
    <row r="345" spans="1:10" s="24" customFormat="1" x14ac:dyDescent="0.25">
      <c r="A345" s="27" t="s">
        <v>455</v>
      </c>
      <c r="B345" s="29" t="s">
        <v>456</v>
      </c>
      <c r="C345" s="87">
        <v>948</v>
      </c>
      <c r="D345" s="16">
        <v>1534</v>
      </c>
      <c r="E345" s="16"/>
      <c r="F345" s="16">
        <v>1000</v>
      </c>
      <c r="G345" s="16">
        <v>1300</v>
      </c>
      <c r="H345" s="198">
        <v>1300</v>
      </c>
      <c r="I345" s="137">
        <v>1300</v>
      </c>
      <c r="J345" s="137">
        <v>1300</v>
      </c>
    </row>
    <row r="346" spans="1:10" s="24" customFormat="1" x14ac:dyDescent="0.25">
      <c r="A346" s="27">
        <v>633010</v>
      </c>
      <c r="B346" s="29" t="s">
        <v>457</v>
      </c>
      <c r="C346" s="87">
        <v>191</v>
      </c>
      <c r="D346" s="16">
        <v>12</v>
      </c>
      <c r="E346" s="16"/>
      <c r="F346" s="16">
        <v>250</v>
      </c>
      <c r="G346" s="16">
        <v>130</v>
      </c>
      <c r="H346" s="198">
        <v>250</v>
      </c>
      <c r="I346" s="137">
        <v>250</v>
      </c>
      <c r="J346" s="137">
        <v>250</v>
      </c>
    </row>
    <row r="347" spans="1:10" s="24" customFormat="1" x14ac:dyDescent="0.25">
      <c r="A347" s="27">
        <v>633013</v>
      </c>
      <c r="B347" s="29" t="s">
        <v>126</v>
      </c>
      <c r="C347" s="87">
        <v>155</v>
      </c>
      <c r="D347" s="16">
        <v>259</v>
      </c>
      <c r="E347" s="16"/>
      <c r="F347" s="16">
        <v>270</v>
      </c>
      <c r="G347" s="16">
        <v>155</v>
      </c>
      <c r="H347" s="198">
        <v>0</v>
      </c>
      <c r="I347" s="137">
        <v>0</v>
      </c>
      <c r="J347" s="137">
        <v>0</v>
      </c>
    </row>
    <row r="348" spans="1:10" s="24" customFormat="1" x14ac:dyDescent="0.25">
      <c r="A348" s="27">
        <v>635003</v>
      </c>
      <c r="B348" s="29" t="s">
        <v>458</v>
      </c>
      <c r="C348" s="87">
        <v>0</v>
      </c>
      <c r="D348" s="16">
        <v>1726</v>
      </c>
      <c r="E348" s="16"/>
      <c r="F348" s="16">
        <v>1000</v>
      </c>
      <c r="G348" s="16">
        <v>1720</v>
      </c>
      <c r="H348" s="198">
        <v>1000</v>
      </c>
      <c r="I348" s="137">
        <v>1000</v>
      </c>
      <c r="J348" s="137">
        <v>1000</v>
      </c>
    </row>
    <row r="349" spans="1:10" s="24" customFormat="1" x14ac:dyDescent="0.25">
      <c r="A349" s="27">
        <v>637001</v>
      </c>
      <c r="B349" s="29" t="s">
        <v>459</v>
      </c>
      <c r="C349" s="87">
        <v>40</v>
      </c>
      <c r="D349" s="16">
        <v>816</v>
      </c>
      <c r="E349" s="16"/>
      <c r="F349" s="16">
        <v>100</v>
      </c>
      <c r="G349" s="16">
        <v>45</v>
      </c>
      <c r="H349" s="198">
        <v>100</v>
      </c>
      <c r="I349" s="137">
        <v>100</v>
      </c>
      <c r="J349" s="137">
        <v>100</v>
      </c>
    </row>
    <row r="350" spans="1:10" s="24" customFormat="1" x14ac:dyDescent="0.25">
      <c r="A350" s="27" t="s">
        <v>460</v>
      </c>
      <c r="B350" s="29" t="s">
        <v>461</v>
      </c>
      <c r="C350" s="87">
        <v>1013</v>
      </c>
      <c r="D350" s="16">
        <v>567</v>
      </c>
      <c r="E350" s="16"/>
      <c r="F350" s="16">
        <v>1000</v>
      </c>
      <c r="G350" s="16">
        <v>700</v>
      </c>
      <c r="H350" s="198">
        <v>700</v>
      </c>
      <c r="I350" s="137">
        <v>700</v>
      </c>
      <c r="J350" s="137">
        <v>700</v>
      </c>
    </row>
    <row r="351" spans="1:10" s="24" customFormat="1" x14ac:dyDescent="0.25">
      <c r="A351" s="27" t="s">
        <v>460</v>
      </c>
      <c r="B351" s="29" t="s">
        <v>462</v>
      </c>
      <c r="C351" s="87">
        <v>84</v>
      </c>
      <c r="D351" s="16">
        <v>141</v>
      </c>
      <c r="E351" s="16"/>
      <c r="F351" s="16">
        <v>150</v>
      </c>
      <c r="G351" s="16">
        <v>140</v>
      </c>
      <c r="H351" s="198">
        <v>150</v>
      </c>
      <c r="I351" s="137">
        <v>150</v>
      </c>
      <c r="J351" s="137">
        <v>150</v>
      </c>
    </row>
    <row r="352" spans="1:10" s="24" customFormat="1" x14ac:dyDescent="0.25">
      <c r="A352" s="27" t="s">
        <v>463</v>
      </c>
      <c r="B352" s="29" t="s">
        <v>464</v>
      </c>
      <c r="C352" s="87">
        <v>1957</v>
      </c>
      <c r="D352" s="16">
        <v>732</v>
      </c>
      <c r="E352" s="16"/>
      <c r="F352" s="16">
        <v>500</v>
      </c>
      <c r="G352" s="16">
        <v>1130</v>
      </c>
      <c r="H352" s="198">
        <v>500</v>
      </c>
      <c r="I352" s="137">
        <v>500</v>
      </c>
      <c r="J352" s="137">
        <v>500</v>
      </c>
    </row>
    <row r="353" spans="1:10" s="24" customFormat="1" x14ac:dyDescent="0.25">
      <c r="A353" s="27" t="s">
        <v>465</v>
      </c>
      <c r="B353" s="29" t="s">
        <v>466</v>
      </c>
      <c r="C353" s="87">
        <v>169</v>
      </c>
      <c r="D353" s="16">
        <v>564</v>
      </c>
      <c r="E353" s="16"/>
      <c r="F353" s="16">
        <v>300</v>
      </c>
      <c r="G353" s="16">
        <v>300</v>
      </c>
      <c r="H353" s="198">
        <v>300</v>
      </c>
      <c r="I353" s="137">
        <v>300</v>
      </c>
      <c r="J353" s="137">
        <v>300</v>
      </c>
    </row>
    <row r="354" spans="1:10" s="24" customFormat="1" x14ac:dyDescent="0.25">
      <c r="A354" s="27">
        <v>637012</v>
      </c>
      <c r="B354" s="29" t="s">
        <v>154</v>
      </c>
      <c r="C354" s="87">
        <v>233</v>
      </c>
      <c r="D354" s="16">
        <v>268</v>
      </c>
      <c r="E354" s="16"/>
      <c r="F354" s="16">
        <v>200</v>
      </c>
      <c r="G354" s="16">
        <v>300</v>
      </c>
      <c r="H354" s="198">
        <v>0</v>
      </c>
      <c r="I354" s="137">
        <v>0</v>
      </c>
      <c r="J354" s="137">
        <v>0</v>
      </c>
    </row>
    <row r="355" spans="1:10" s="24" customFormat="1" x14ac:dyDescent="0.25">
      <c r="A355" s="27">
        <v>637014</v>
      </c>
      <c r="B355" s="29" t="s">
        <v>467</v>
      </c>
      <c r="C355" s="87">
        <v>971</v>
      </c>
      <c r="D355" s="16">
        <v>1320</v>
      </c>
      <c r="E355" s="16"/>
      <c r="F355" s="16">
        <v>850</v>
      </c>
      <c r="G355" s="16">
        <v>1500</v>
      </c>
      <c r="H355" s="198">
        <v>0</v>
      </c>
      <c r="I355" s="137">
        <v>0</v>
      </c>
      <c r="J355" s="137">
        <v>0</v>
      </c>
    </row>
    <row r="356" spans="1:10" s="24" customFormat="1" x14ac:dyDescent="0.25">
      <c r="A356" s="27">
        <v>637016</v>
      </c>
      <c r="B356" s="29" t="s">
        <v>137</v>
      </c>
      <c r="C356" s="87">
        <v>509</v>
      </c>
      <c r="D356" s="16">
        <v>580</v>
      </c>
      <c r="E356" s="16"/>
      <c r="F356" s="16">
        <v>350</v>
      </c>
      <c r="G356" s="16">
        <v>500</v>
      </c>
      <c r="H356" s="198">
        <v>500</v>
      </c>
      <c r="I356" s="137">
        <v>500</v>
      </c>
      <c r="J356" s="137">
        <v>500</v>
      </c>
    </row>
    <row r="357" spans="1:10" s="24" customFormat="1" x14ac:dyDescent="0.25">
      <c r="A357" s="27">
        <v>642013</v>
      </c>
      <c r="B357" s="29" t="s">
        <v>511</v>
      </c>
      <c r="C357" s="87">
        <v>1400</v>
      </c>
      <c r="D357" s="16">
        <v>0</v>
      </c>
      <c r="E357" s="16"/>
      <c r="F357" s="16">
        <v>0</v>
      </c>
      <c r="G357" s="16">
        <v>0</v>
      </c>
      <c r="H357" s="198">
        <v>0</v>
      </c>
      <c r="I357" s="137">
        <v>0</v>
      </c>
      <c r="J357" s="137">
        <v>0</v>
      </c>
    </row>
    <row r="358" spans="1:10" s="24" customFormat="1" x14ac:dyDescent="0.25">
      <c r="A358" s="27">
        <v>642015</v>
      </c>
      <c r="B358" s="29" t="s">
        <v>512</v>
      </c>
      <c r="C358" s="87">
        <v>146</v>
      </c>
      <c r="D358" s="16">
        <v>393</v>
      </c>
      <c r="E358" s="16"/>
      <c r="F358" s="16">
        <v>0</v>
      </c>
      <c r="G358" s="16">
        <v>0</v>
      </c>
      <c r="H358" s="198">
        <v>0</v>
      </c>
      <c r="I358" s="137">
        <v>0</v>
      </c>
      <c r="J358" s="137">
        <v>0</v>
      </c>
    </row>
    <row r="359" spans="1:10" s="24" customFormat="1" x14ac:dyDescent="0.25">
      <c r="A359" s="27">
        <v>637027</v>
      </c>
      <c r="B359" s="29" t="s">
        <v>468</v>
      </c>
      <c r="C359" s="87">
        <v>6056</v>
      </c>
      <c r="D359" s="16">
        <v>6946</v>
      </c>
      <c r="E359" s="16"/>
      <c r="F359" s="16">
        <v>4950</v>
      </c>
      <c r="G359" s="16">
        <v>3450</v>
      </c>
      <c r="H359" s="198">
        <v>0</v>
      </c>
      <c r="I359" s="137">
        <v>0</v>
      </c>
      <c r="J359" s="137">
        <v>0</v>
      </c>
    </row>
    <row r="360" spans="1:10" s="24" customFormat="1" x14ac:dyDescent="0.25">
      <c r="A360" s="186">
        <v>717002</v>
      </c>
      <c r="B360" s="61" t="s">
        <v>523</v>
      </c>
      <c r="C360" s="93">
        <v>0</v>
      </c>
      <c r="D360" s="91">
        <v>0</v>
      </c>
      <c r="E360" s="91"/>
      <c r="F360" s="91">
        <v>0</v>
      </c>
      <c r="G360" s="91">
        <v>0</v>
      </c>
      <c r="H360" s="91">
        <v>12000</v>
      </c>
      <c r="I360" s="148">
        <v>0</v>
      </c>
      <c r="J360" s="148">
        <v>0</v>
      </c>
    </row>
    <row r="361" spans="1:10" s="24" customFormat="1" x14ac:dyDescent="0.25">
      <c r="A361" s="121" t="s">
        <v>469</v>
      </c>
      <c r="B361" s="67"/>
      <c r="C361" s="82">
        <v>97663</v>
      </c>
      <c r="D361" s="28">
        <v>97278</v>
      </c>
      <c r="E361" s="28"/>
      <c r="F361" s="28">
        <f>SUM(F318:F360)</f>
        <v>91700</v>
      </c>
      <c r="G361" s="28">
        <f>SUM(G318:G360)</f>
        <v>95366</v>
      </c>
      <c r="H361" s="191">
        <f>SUM(H318:H360)</f>
        <v>110467</v>
      </c>
      <c r="I361" s="142">
        <f>SUM(I318:I360)</f>
        <v>98467</v>
      </c>
      <c r="J361" s="142">
        <f>SUM(J318:J360)</f>
        <v>98467</v>
      </c>
    </row>
    <row r="362" spans="1:10" s="24" customFormat="1" x14ac:dyDescent="0.25">
      <c r="A362" s="50" t="s">
        <v>249</v>
      </c>
      <c r="B362" s="25"/>
      <c r="C362" s="87"/>
      <c r="D362" s="25"/>
      <c r="E362" s="25"/>
      <c r="F362" s="25"/>
      <c r="G362" s="25"/>
      <c r="H362" s="33"/>
      <c r="I362" s="137"/>
      <c r="J362" s="137"/>
    </row>
    <row r="363" spans="1:10" x14ac:dyDescent="0.25">
      <c r="A363" s="65">
        <v>611</v>
      </c>
      <c r="B363" s="29" t="s">
        <v>91</v>
      </c>
      <c r="C363" s="87">
        <v>127170</v>
      </c>
      <c r="D363" s="25">
        <v>130076</v>
      </c>
      <c r="E363" s="25"/>
      <c r="F363" s="25">
        <v>125500</v>
      </c>
      <c r="G363" s="25">
        <v>140000</v>
      </c>
      <c r="H363" s="33">
        <v>146352</v>
      </c>
      <c r="I363" s="137">
        <v>146352</v>
      </c>
      <c r="J363" s="137">
        <v>146352</v>
      </c>
    </row>
    <row r="364" spans="1:10" s="24" customFormat="1" x14ac:dyDescent="0.25">
      <c r="A364" s="70">
        <v>612001</v>
      </c>
      <c r="B364" s="29" t="s">
        <v>92</v>
      </c>
      <c r="C364" s="87">
        <v>8144</v>
      </c>
      <c r="D364" s="25">
        <v>12067</v>
      </c>
      <c r="E364" s="25"/>
      <c r="F364" s="25">
        <v>9000</v>
      </c>
      <c r="G364" s="25">
        <v>8000</v>
      </c>
      <c r="H364" s="33">
        <v>9000</v>
      </c>
      <c r="I364" s="137">
        <v>9000</v>
      </c>
      <c r="J364" s="137">
        <v>9000</v>
      </c>
    </row>
    <row r="365" spans="1:10" s="24" customFormat="1" x14ac:dyDescent="0.25">
      <c r="A365" s="70">
        <v>612002</v>
      </c>
      <c r="B365" s="29" t="s">
        <v>440</v>
      </c>
      <c r="C365" s="87">
        <v>14737</v>
      </c>
      <c r="D365" s="25">
        <v>19557</v>
      </c>
      <c r="E365" s="25"/>
      <c r="F365" s="25">
        <v>25500</v>
      </c>
      <c r="G365" s="25">
        <v>25500</v>
      </c>
      <c r="H365" s="33">
        <v>25500</v>
      </c>
      <c r="I365" s="137">
        <v>25500</v>
      </c>
      <c r="J365" s="137">
        <v>25500</v>
      </c>
    </row>
    <row r="366" spans="1:10" s="24" customFormat="1" x14ac:dyDescent="0.25">
      <c r="A366" s="65">
        <v>614</v>
      </c>
      <c r="B366" s="29" t="s">
        <v>94</v>
      </c>
      <c r="C366" s="87">
        <v>15094</v>
      </c>
      <c r="D366" s="25">
        <v>14853</v>
      </c>
      <c r="E366" s="25"/>
      <c r="F366" s="25">
        <v>21000</v>
      </c>
      <c r="G366" s="25">
        <v>21000</v>
      </c>
      <c r="H366" s="33">
        <v>21000</v>
      </c>
      <c r="I366" s="137">
        <v>21000</v>
      </c>
      <c r="J366" s="137">
        <v>21000</v>
      </c>
    </row>
    <row r="367" spans="1:10" s="24" customFormat="1" x14ac:dyDescent="0.25">
      <c r="A367" s="65">
        <v>621</v>
      </c>
      <c r="B367" s="29" t="s">
        <v>441</v>
      </c>
      <c r="C367" s="87">
        <v>13653</v>
      </c>
      <c r="D367" s="25">
        <v>15546</v>
      </c>
      <c r="E367" s="25"/>
      <c r="F367" s="25">
        <v>17000</v>
      </c>
      <c r="G367" s="25">
        <v>16000</v>
      </c>
      <c r="H367" s="33">
        <v>17585</v>
      </c>
      <c r="I367" s="137">
        <v>17585</v>
      </c>
      <c r="J367" s="137">
        <v>17585</v>
      </c>
    </row>
    <row r="368" spans="1:10" s="24" customFormat="1" x14ac:dyDescent="0.25">
      <c r="A368" s="65">
        <v>623</v>
      </c>
      <c r="B368" s="29" t="s">
        <v>470</v>
      </c>
      <c r="C368" s="87">
        <v>3027</v>
      </c>
      <c r="D368" s="25">
        <v>2053</v>
      </c>
      <c r="E368" s="25"/>
      <c r="F368" s="25">
        <v>1100</v>
      </c>
      <c r="G368" s="25">
        <v>2600</v>
      </c>
      <c r="H368" s="33">
        <v>2600</v>
      </c>
      <c r="I368" s="137">
        <v>2600</v>
      </c>
      <c r="J368" s="137">
        <v>2600</v>
      </c>
    </row>
    <row r="369" spans="1:10" s="24" customFormat="1" x14ac:dyDescent="0.25">
      <c r="A369" s="70">
        <v>625001</v>
      </c>
      <c r="B369" s="29" t="s">
        <v>97</v>
      </c>
      <c r="C369" s="87">
        <v>2176</v>
      </c>
      <c r="D369" s="25">
        <v>2266</v>
      </c>
      <c r="E369" s="25"/>
      <c r="F369" s="25">
        <v>2530</v>
      </c>
      <c r="G369" s="25">
        <v>2600</v>
      </c>
      <c r="H369" s="33">
        <v>3633</v>
      </c>
      <c r="I369" s="137">
        <v>3633</v>
      </c>
      <c r="J369" s="137">
        <v>3633</v>
      </c>
    </row>
    <row r="370" spans="1:10" s="24" customFormat="1" x14ac:dyDescent="0.25">
      <c r="A370" s="70">
        <v>625002</v>
      </c>
      <c r="B370" s="29" t="s">
        <v>163</v>
      </c>
      <c r="C370" s="87">
        <v>22753</v>
      </c>
      <c r="D370" s="25">
        <v>24933</v>
      </c>
      <c r="E370" s="25"/>
      <c r="F370" s="25">
        <v>25340</v>
      </c>
      <c r="G370" s="25">
        <v>25000</v>
      </c>
      <c r="H370" s="33">
        <v>28259</v>
      </c>
      <c r="I370" s="137">
        <v>28259</v>
      </c>
      <c r="J370" s="137">
        <v>28259</v>
      </c>
    </row>
    <row r="371" spans="1:10" s="24" customFormat="1" x14ac:dyDescent="0.25">
      <c r="A371" s="70">
        <v>625003</v>
      </c>
      <c r="B371" s="29" t="s">
        <v>99</v>
      </c>
      <c r="C371" s="87">
        <v>1342</v>
      </c>
      <c r="D371" s="25">
        <v>1449</v>
      </c>
      <c r="E371" s="25"/>
      <c r="F371" s="25">
        <v>1450</v>
      </c>
      <c r="G371" s="25">
        <v>1500</v>
      </c>
      <c r="H371" s="33">
        <v>1615</v>
      </c>
      <c r="I371" s="137">
        <v>1615</v>
      </c>
      <c r="J371" s="137">
        <v>1615</v>
      </c>
    </row>
    <row r="372" spans="1:10" s="24" customFormat="1" x14ac:dyDescent="0.25">
      <c r="A372" s="70">
        <v>625004</v>
      </c>
      <c r="B372" s="29" t="s">
        <v>100</v>
      </c>
      <c r="C372" s="87">
        <v>4450</v>
      </c>
      <c r="D372" s="25">
        <v>4850</v>
      </c>
      <c r="E372" s="25"/>
      <c r="F372" s="25">
        <v>5660</v>
      </c>
      <c r="G372" s="25">
        <v>5000</v>
      </c>
      <c r="H372" s="33">
        <v>6056</v>
      </c>
      <c r="I372" s="137">
        <v>6056</v>
      </c>
      <c r="J372" s="137">
        <v>6056</v>
      </c>
    </row>
    <row r="373" spans="1:10" s="24" customFormat="1" x14ac:dyDescent="0.25">
      <c r="A373" s="70">
        <v>625005</v>
      </c>
      <c r="B373" s="29" t="s">
        <v>164</v>
      </c>
      <c r="C373" s="87">
        <v>1483</v>
      </c>
      <c r="D373" s="25">
        <v>1615</v>
      </c>
      <c r="E373" s="25"/>
      <c r="F373" s="25">
        <v>1810</v>
      </c>
      <c r="G373" s="25">
        <v>1700</v>
      </c>
      <c r="H373" s="33">
        <v>2018</v>
      </c>
      <c r="I373" s="137">
        <v>2018</v>
      </c>
      <c r="J373" s="137">
        <v>2018</v>
      </c>
    </row>
    <row r="374" spans="1:10" s="24" customFormat="1" x14ac:dyDescent="0.25">
      <c r="A374" s="70">
        <v>625007</v>
      </c>
      <c r="B374" s="29" t="s">
        <v>102</v>
      </c>
      <c r="C374" s="87">
        <v>8266</v>
      </c>
      <c r="D374" s="25">
        <v>8459</v>
      </c>
      <c r="E374" s="25"/>
      <c r="F374" s="25">
        <v>8370</v>
      </c>
      <c r="G374" s="25">
        <v>8500</v>
      </c>
      <c r="H374" s="33">
        <v>9588</v>
      </c>
      <c r="I374" s="137">
        <v>9588</v>
      </c>
      <c r="J374" s="137">
        <v>9588</v>
      </c>
    </row>
    <row r="375" spans="1:10" s="24" customFormat="1" x14ac:dyDescent="0.25">
      <c r="A375" s="70">
        <v>631001</v>
      </c>
      <c r="B375" s="29" t="s">
        <v>103</v>
      </c>
      <c r="C375" s="87">
        <v>261</v>
      </c>
      <c r="D375" s="25">
        <v>201</v>
      </c>
      <c r="E375" s="25"/>
      <c r="F375" s="25">
        <v>250</v>
      </c>
      <c r="G375" s="25">
        <v>700</v>
      </c>
      <c r="H375" s="33">
        <v>700</v>
      </c>
      <c r="I375" s="137">
        <v>700</v>
      </c>
      <c r="J375" s="137">
        <v>700</v>
      </c>
    </row>
    <row r="376" spans="1:10" s="24" customFormat="1" x14ac:dyDescent="0.25">
      <c r="A376" s="70" t="s">
        <v>106</v>
      </c>
      <c r="B376" s="29" t="s">
        <v>105</v>
      </c>
      <c r="C376" s="87">
        <v>5377</v>
      </c>
      <c r="D376" s="25">
        <v>4154</v>
      </c>
      <c r="E376" s="25"/>
      <c r="F376" s="25">
        <v>5000</v>
      </c>
      <c r="G376" s="25">
        <v>4200</v>
      </c>
      <c r="H376" s="33">
        <v>4200</v>
      </c>
      <c r="I376" s="137">
        <v>4200</v>
      </c>
      <c r="J376" s="137">
        <v>4200</v>
      </c>
    </row>
    <row r="377" spans="1:10" s="24" customFormat="1" x14ac:dyDescent="0.25">
      <c r="A377" s="70" t="s">
        <v>442</v>
      </c>
      <c r="B377" s="29" t="s">
        <v>260</v>
      </c>
      <c r="C377" s="87">
        <v>24964</v>
      </c>
      <c r="D377" s="25">
        <v>14974</v>
      </c>
      <c r="E377" s="25"/>
      <c r="F377" s="25">
        <v>15000</v>
      </c>
      <c r="G377" s="25">
        <v>15615</v>
      </c>
      <c r="H377" s="33">
        <v>16000</v>
      </c>
      <c r="I377" s="137">
        <v>16000</v>
      </c>
      <c r="J377" s="137">
        <v>16000</v>
      </c>
    </row>
    <row r="378" spans="1:10" s="24" customFormat="1" x14ac:dyDescent="0.25">
      <c r="A378" s="70">
        <v>632002</v>
      </c>
      <c r="B378" s="29" t="s">
        <v>443</v>
      </c>
      <c r="C378" s="87">
        <v>3117</v>
      </c>
      <c r="D378" s="25">
        <v>2096</v>
      </c>
      <c r="E378" s="25"/>
      <c r="F378" s="25">
        <v>1000</v>
      </c>
      <c r="G378" s="25">
        <v>567</v>
      </c>
      <c r="H378" s="33">
        <v>1000</v>
      </c>
      <c r="I378" s="137">
        <v>1000</v>
      </c>
      <c r="J378" s="137">
        <v>1000</v>
      </c>
    </row>
    <row r="379" spans="1:10" s="24" customFormat="1" x14ac:dyDescent="0.25">
      <c r="A379" s="70" t="s">
        <v>110</v>
      </c>
      <c r="B379" s="29" t="s">
        <v>111</v>
      </c>
      <c r="C379" s="87">
        <v>111</v>
      </c>
      <c r="D379" s="25">
        <v>76</v>
      </c>
      <c r="E379" s="25"/>
      <c r="F379" s="25">
        <v>100</v>
      </c>
      <c r="G379" s="25">
        <v>150</v>
      </c>
      <c r="H379" s="33">
        <v>150</v>
      </c>
      <c r="I379" s="137">
        <v>150</v>
      </c>
      <c r="J379" s="137">
        <v>150</v>
      </c>
    </row>
    <row r="380" spans="1:10" s="24" customFormat="1" x14ac:dyDescent="0.25">
      <c r="A380" s="70" t="s">
        <v>444</v>
      </c>
      <c r="B380" s="29" t="s">
        <v>109</v>
      </c>
      <c r="C380" s="87">
        <v>580</v>
      </c>
      <c r="D380" s="25">
        <v>578</v>
      </c>
      <c r="E380" s="25"/>
      <c r="F380" s="25">
        <v>600</v>
      </c>
      <c r="G380" s="25">
        <v>600</v>
      </c>
      <c r="H380" s="33">
        <v>600</v>
      </c>
      <c r="I380" s="137">
        <v>600</v>
      </c>
      <c r="J380" s="137">
        <v>600</v>
      </c>
    </row>
    <row r="381" spans="1:10" s="24" customFormat="1" x14ac:dyDescent="0.25">
      <c r="A381" s="70">
        <v>633001</v>
      </c>
      <c r="B381" s="29" t="s">
        <v>345</v>
      </c>
      <c r="C381" s="87">
        <v>0</v>
      </c>
      <c r="D381" s="25">
        <v>1000</v>
      </c>
      <c r="E381" s="25"/>
      <c r="F381" s="25">
        <v>4000</v>
      </c>
      <c r="G381" s="25">
        <v>2000</v>
      </c>
      <c r="H381" s="33">
        <v>4000</v>
      </c>
      <c r="I381" s="137">
        <v>4000</v>
      </c>
      <c r="J381" s="137">
        <v>4000</v>
      </c>
    </row>
    <row r="382" spans="1:10" s="24" customFormat="1" x14ac:dyDescent="0.25">
      <c r="A382" s="70">
        <v>633002</v>
      </c>
      <c r="B382" s="29" t="s">
        <v>112</v>
      </c>
      <c r="C382" s="87">
        <v>266</v>
      </c>
      <c r="D382" s="25">
        <v>1030</v>
      </c>
      <c r="E382" s="25"/>
      <c r="F382" s="25">
        <v>1000</v>
      </c>
      <c r="G382" s="25">
        <v>1000</v>
      </c>
      <c r="H382" s="33">
        <v>1000</v>
      </c>
      <c r="I382" s="137">
        <v>1000</v>
      </c>
      <c r="J382" s="137">
        <v>1000</v>
      </c>
    </row>
    <row r="383" spans="1:10" s="24" customFormat="1" x14ac:dyDescent="0.25">
      <c r="A383" s="70" t="s">
        <v>115</v>
      </c>
      <c r="B383" s="29" t="s">
        <v>114</v>
      </c>
      <c r="C383" s="87">
        <v>3403</v>
      </c>
      <c r="D383" s="25">
        <v>2638</v>
      </c>
      <c r="E383" s="25"/>
      <c r="F383" s="25">
        <v>3000</v>
      </c>
      <c r="G383" s="25">
        <v>3500</v>
      </c>
      <c r="H383" s="33">
        <v>3500</v>
      </c>
      <c r="I383" s="137">
        <v>3500</v>
      </c>
      <c r="J383" s="137">
        <v>3500</v>
      </c>
    </row>
    <row r="384" spans="1:10" s="24" customFormat="1" x14ac:dyDescent="0.25">
      <c r="A384" s="70" t="s">
        <v>119</v>
      </c>
      <c r="B384" s="29" t="s">
        <v>120</v>
      </c>
      <c r="C384" s="87">
        <v>290</v>
      </c>
      <c r="D384" s="25">
        <v>162</v>
      </c>
      <c r="E384" s="25"/>
      <c r="F384" s="25">
        <v>300</v>
      </c>
      <c r="G384" s="25">
        <v>200</v>
      </c>
      <c r="H384" s="33">
        <v>300</v>
      </c>
      <c r="I384" s="137">
        <v>300</v>
      </c>
      <c r="J384" s="137">
        <v>300</v>
      </c>
    </row>
    <row r="385" spans="1:10" s="24" customFormat="1" x14ac:dyDescent="0.25">
      <c r="A385" s="70" t="s">
        <v>121</v>
      </c>
      <c r="B385" s="29" t="s">
        <v>118</v>
      </c>
      <c r="C385" s="87">
        <v>368</v>
      </c>
      <c r="D385" s="25">
        <v>465</v>
      </c>
      <c r="E385" s="25"/>
      <c r="F385" s="25">
        <v>500</v>
      </c>
      <c r="G385" s="25">
        <v>500</v>
      </c>
      <c r="H385" s="33">
        <v>500</v>
      </c>
      <c r="I385" s="137">
        <v>500</v>
      </c>
      <c r="J385" s="137">
        <v>500</v>
      </c>
    </row>
    <row r="386" spans="1:10" s="24" customFormat="1" x14ac:dyDescent="0.25">
      <c r="A386" s="70" t="s">
        <v>123</v>
      </c>
      <c r="B386" s="29" t="s">
        <v>447</v>
      </c>
      <c r="C386" s="87">
        <v>2</v>
      </c>
      <c r="D386" s="25">
        <v>120</v>
      </c>
      <c r="E386" s="25"/>
      <c r="F386" s="25">
        <v>100</v>
      </c>
      <c r="G386" s="25">
        <v>100</v>
      </c>
      <c r="H386" s="33">
        <v>100</v>
      </c>
      <c r="I386" s="137">
        <v>100</v>
      </c>
      <c r="J386" s="137">
        <v>100</v>
      </c>
    </row>
    <row r="387" spans="1:10" s="24" customFormat="1" x14ac:dyDescent="0.25">
      <c r="A387" s="70" t="s">
        <v>448</v>
      </c>
      <c r="B387" s="29" t="s">
        <v>471</v>
      </c>
      <c r="C387" s="87">
        <v>2989</v>
      </c>
      <c r="D387" s="25">
        <v>2023</v>
      </c>
      <c r="E387" s="25"/>
      <c r="F387" s="25">
        <v>2000</v>
      </c>
      <c r="G387" s="25">
        <v>2000</v>
      </c>
      <c r="H387" s="33">
        <v>2000</v>
      </c>
      <c r="I387" s="137">
        <v>2000</v>
      </c>
      <c r="J387" s="137">
        <v>2000</v>
      </c>
    </row>
    <row r="388" spans="1:10" s="24" customFormat="1" x14ac:dyDescent="0.25">
      <c r="A388" s="70" t="s">
        <v>450</v>
      </c>
      <c r="B388" s="29" t="s">
        <v>472</v>
      </c>
      <c r="C388" s="87">
        <v>76</v>
      </c>
      <c r="D388" s="25">
        <v>1176</v>
      </c>
      <c r="E388" s="25"/>
      <c r="F388" s="25">
        <v>1440</v>
      </c>
      <c r="G388" s="25">
        <v>1000</v>
      </c>
      <c r="H388" s="33">
        <v>1000</v>
      </c>
      <c r="I388" s="137">
        <v>1000</v>
      </c>
      <c r="J388" s="137">
        <v>1000</v>
      </c>
    </row>
    <row r="389" spans="1:10" s="24" customFormat="1" x14ac:dyDescent="0.25">
      <c r="A389" s="70" t="s">
        <v>473</v>
      </c>
      <c r="B389" s="29" t="s">
        <v>474</v>
      </c>
      <c r="C389" s="87">
        <v>0</v>
      </c>
      <c r="D389" s="25">
        <v>0</v>
      </c>
      <c r="E389" s="25"/>
      <c r="F389" s="25">
        <v>2100</v>
      </c>
      <c r="G389" s="25">
        <v>1950</v>
      </c>
      <c r="H389" s="33">
        <v>0</v>
      </c>
      <c r="I389" s="137">
        <v>0</v>
      </c>
      <c r="J389" s="137">
        <v>0</v>
      </c>
    </row>
    <row r="390" spans="1:10" s="24" customFormat="1" x14ac:dyDescent="0.25">
      <c r="A390" s="70" t="s">
        <v>454</v>
      </c>
      <c r="B390" s="29" t="s">
        <v>125</v>
      </c>
      <c r="C390" s="87">
        <v>377</v>
      </c>
      <c r="D390" s="25">
        <v>386</v>
      </c>
      <c r="E390" s="25"/>
      <c r="F390" s="25">
        <v>400</v>
      </c>
      <c r="G390" s="25">
        <v>200</v>
      </c>
      <c r="H390" s="33">
        <v>200</v>
      </c>
      <c r="I390" s="137">
        <v>200</v>
      </c>
      <c r="J390" s="137">
        <v>200</v>
      </c>
    </row>
    <row r="391" spans="1:10" s="24" customFormat="1" x14ac:dyDescent="0.25">
      <c r="A391" s="70" t="s">
        <v>475</v>
      </c>
      <c r="B391" s="29" t="s">
        <v>476</v>
      </c>
      <c r="C391" s="87">
        <v>201</v>
      </c>
      <c r="D391" s="25">
        <v>104</v>
      </c>
      <c r="E391" s="25"/>
      <c r="F391" s="25">
        <v>500</v>
      </c>
      <c r="G391" s="25">
        <v>300</v>
      </c>
      <c r="H391" s="33">
        <v>500</v>
      </c>
      <c r="I391" s="137">
        <v>500</v>
      </c>
      <c r="J391" s="137">
        <v>500</v>
      </c>
    </row>
    <row r="392" spans="1:10" s="24" customFormat="1" x14ac:dyDescent="0.25">
      <c r="A392" s="70">
        <v>633010</v>
      </c>
      <c r="B392" s="29" t="s">
        <v>457</v>
      </c>
      <c r="C392" s="87">
        <v>87</v>
      </c>
      <c r="D392" s="25">
        <v>45</v>
      </c>
      <c r="E392" s="25"/>
      <c r="F392" s="25">
        <v>100</v>
      </c>
      <c r="G392" s="25">
        <v>100</v>
      </c>
      <c r="H392" s="33">
        <v>100</v>
      </c>
      <c r="I392" s="137">
        <v>100</v>
      </c>
      <c r="J392" s="137">
        <v>100</v>
      </c>
    </row>
    <row r="393" spans="1:10" s="24" customFormat="1" x14ac:dyDescent="0.25">
      <c r="A393" s="70">
        <v>633016</v>
      </c>
      <c r="B393" s="29" t="s">
        <v>126</v>
      </c>
      <c r="C393" s="87">
        <v>362</v>
      </c>
      <c r="D393" s="25">
        <v>1167</v>
      </c>
      <c r="E393" s="25"/>
      <c r="F393" s="25">
        <v>300</v>
      </c>
      <c r="G393" s="25">
        <v>710</v>
      </c>
      <c r="H393" s="33">
        <v>700</v>
      </c>
      <c r="I393" s="137">
        <v>700</v>
      </c>
      <c r="J393" s="137">
        <v>700</v>
      </c>
    </row>
    <row r="394" spans="1:10" s="24" customFormat="1" x14ac:dyDescent="0.25">
      <c r="A394" s="70">
        <v>635002</v>
      </c>
      <c r="B394" s="29" t="s">
        <v>129</v>
      </c>
      <c r="C394" s="87">
        <v>1709</v>
      </c>
      <c r="D394" s="25">
        <v>405</v>
      </c>
      <c r="E394" s="25"/>
      <c r="F394" s="25">
        <v>500</v>
      </c>
      <c r="G394" s="25">
        <v>500</v>
      </c>
      <c r="H394" s="33">
        <v>500</v>
      </c>
      <c r="I394" s="137">
        <v>500</v>
      </c>
      <c r="J394" s="137">
        <v>500</v>
      </c>
    </row>
    <row r="395" spans="1:10" s="24" customFormat="1" x14ac:dyDescent="0.25">
      <c r="A395" s="70">
        <v>635004</v>
      </c>
      <c r="B395" s="29" t="s">
        <v>513</v>
      </c>
      <c r="C395" s="87">
        <v>409</v>
      </c>
      <c r="D395" s="25">
        <v>0</v>
      </c>
      <c r="E395" s="25"/>
      <c r="F395" s="25">
        <v>0</v>
      </c>
      <c r="G395" s="25">
        <v>0</v>
      </c>
      <c r="H395" s="33">
        <v>0</v>
      </c>
      <c r="I395" s="137">
        <v>0</v>
      </c>
      <c r="J395" s="137">
        <v>0</v>
      </c>
    </row>
    <row r="396" spans="1:10" s="24" customFormat="1" x14ac:dyDescent="0.25">
      <c r="A396" s="70">
        <v>635006</v>
      </c>
      <c r="B396" s="29" t="s">
        <v>458</v>
      </c>
      <c r="C396" s="87">
        <v>4393</v>
      </c>
      <c r="D396" s="25">
        <v>5845</v>
      </c>
      <c r="E396" s="25"/>
      <c r="F396" s="25">
        <v>1527</v>
      </c>
      <c r="G396" s="25">
        <v>1527</v>
      </c>
      <c r="H396" s="33">
        <v>2000</v>
      </c>
      <c r="I396" s="137">
        <v>2000</v>
      </c>
      <c r="J396" s="137">
        <v>2000</v>
      </c>
    </row>
    <row r="397" spans="1:10" s="24" customFormat="1" x14ac:dyDescent="0.25">
      <c r="A397" s="70">
        <v>637001</v>
      </c>
      <c r="B397" s="29" t="s">
        <v>459</v>
      </c>
      <c r="C397" s="87">
        <v>112</v>
      </c>
      <c r="D397" s="25">
        <v>1456</v>
      </c>
      <c r="E397" s="25"/>
      <c r="F397" s="25">
        <v>1500</v>
      </c>
      <c r="G397" s="25">
        <v>700</v>
      </c>
      <c r="H397" s="33">
        <v>1000</v>
      </c>
      <c r="I397" s="137">
        <v>1000</v>
      </c>
      <c r="J397" s="137">
        <v>1000</v>
      </c>
    </row>
    <row r="398" spans="1:10" s="24" customFormat="1" x14ac:dyDescent="0.25">
      <c r="A398" s="70" t="s">
        <v>477</v>
      </c>
      <c r="B398" s="29" t="s">
        <v>462</v>
      </c>
      <c r="C398" s="87">
        <v>204</v>
      </c>
      <c r="D398" s="25">
        <v>183</v>
      </c>
      <c r="E398" s="25"/>
      <c r="F398" s="25">
        <v>570</v>
      </c>
      <c r="G398" s="25">
        <v>300</v>
      </c>
      <c r="H398" s="33">
        <v>300</v>
      </c>
      <c r="I398" s="137">
        <v>300</v>
      </c>
      <c r="J398" s="137">
        <v>300</v>
      </c>
    </row>
    <row r="399" spans="1:10" s="24" customFormat="1" x14ac:dyDescent="0.25">
      <c r="A399" s="70" t="s">
        <v>478</v>
      </c>
      <c r="B399" s="29" t="s">
        <v>479</v>
      </c>
      <c r="C399" s="87">
        <v>99</v>
      </c>
      <c r="D399" s="25">
        <v>37</v>
      </c>
      <c r="E399" s="25"/>
      <c r="F399" s="25">
        <v>7714</v>
      </c>
      <c r="G399" s="25">
        <v>4100</v>
      </c>
      <c r="H399" s="33">
        <v>7000</v>
      </c>
      <c r="I399" s="137">
        <v>7000</v>
      </c>
      <c r="J399" s="137">
        <v>7000</v>
      </c>
    </row>
    <row r="400" spans="1:10" s="24" customFormat="1" x14ac:dyDescent="0.25">
      <c r="A400" s="70" t="s">
        <v>478</v>
      </c>
      <c r="B400" s="29" t="s">
        <v>464</v>
      </c>
      <c r="C400" s="87">
        <v>2123</v>
      </c>
      <c r="D400" s="25">
        <v>3278</v>
      </c>
      <c r="E400" s="25"/>
      <c r="F400" s="25">
        <v>3500</v>
      </c>
      <c r="G400" s="25">
        <v>3500</v>
      </c>
      <c r="H400" s="33">
        <v>3500</v>
      </c>
      <c r="I400" s="137">
        <v>3500</v>
      </c>
      <c r="J400" s="137">
        <v>3500</v>
      </c>
    </row>
    <row r="401" spans="1:10" s="24" customFormat="1" x14ac:dyDescent="0.25">
      <c r="A401" s="70" t="s">
        <v>465</v>
      </c>
      <c r="B401" s="29" t="s">
        <v>480</v>
      </c>
      <c r="C401" s="87">
        <v>0</v>
      </c>
      <c r="D401" s="25">
        <v>0</v>
      </c>
      <c r="E401" s="25"/>
      <c r="F401" s="25">
        <v>2000</v>
      </c>
      <c r="G401" s="25">
        <v>0</v>
      </c>
      <c r="H401" s="33">
        <v>2000</v>
      </c>
      <c r="I401" s="137">
        <v>2000</v>
      </c>
      <c r="J401" s="137">
        <v>2000</v>
      </c>
    </row>
    <row r="402" spans="1:10" s="24" customFormat="1" x14ac:dyDescent="0.25">
      <c r="A402" s="70" t="s">
        <v>481</v>
      </c>
      <c r="B402" s="29" t="s">
        <v>482</v>
      </c>
      <c r="C402" s="87">
        <v>600</v>
      </c>
      <c r="D402" s="25">
        <v>195</v>
      </c>
      <c r="E402" s="25"/>
      <c r="F402" s="25">
        <v>200</v>
      </c>
      <c r="G402" s="25">
        <v>200</v>
      </c>
      <c r="H402" s="33">
        <v>200</v>
      </c>
      <c r="I402" s="137">
        <v>200</v>
      </c>
      <c r="J402" s="137">
        <v>200</v>
      </c>
    </row>
    <row r="403" spans="1:10" s="24" customFormat="1" x14ac:dyDescent="0.25">
      <c r="A403" s="70" t="s">
        <v>483</v>
      </c>
      <c r="B403" s="29" t="s">
        <v>484</v>
      </c>
      <c r="C403" s="87">
        <v>274</v>
      </c>
      <c r="D403" s="25">
        <v>247</v>
      </c>
      <c r="E403" s="25"/>
      <c r="F403" s="25">
        <v>254</v>
      </c>
      <c r="G403" s="25">
        <v>270</v>
      </c>
      <c r="H403" s="33">
        <v>300</v>
      </c>
      <c r="I403" s="137">
        <v>300</v>
      </c>
      <c r="J403" s="137">
        <v>300</v>
      </c>
    </row>
    <row r="404" spans="1:10" s="24" customFormat="1" x14ac:dyDescent="0.25">
      <c r="A404" s="70" t="s">
        <v>485</v>
      </c>
      <c r="B404" s="29" t="s">
        <v>154</v>
      </c>
      <c r="C404" s="87">
        <v>580</v>
      </c>
      <c r="D404" s="25">
        <v>478</v>
      </c>
      <c r="E404" s="25"/>
      <c r="F404" s="25">
        <v>500</v>
      </c>
      <c r="G404" s="25">
        <v>550</v>
      </c>
      <c r="H404" s="33">
        <v>1000</v>
      </c>
      <c r="I404" s="137">
        <v>1000</v>
      </c>
      <c r="J404" s="137">
        <v>1000</v>
      </c>
    </row>
    <row r="405" spans="1:10" s="24" customFormat="1" x14ac:dyDescent="0.25">
      <c r="A405" s="70" t="s">
        <v>486</v>
      </c>
      <c r="B405" s="29" t="s">
        <v>487</v>
      </c>
      <c r="C405" s="87">
        <v>877</v>
      </c>
      <c r="D405" s="25">
        <v>905</v>
      </c>
      <c r="E405" s="25"/>
      <c r="F405" s="25">
        <v>1000</v>
      </c>
      <c r="G405" s="25">
        <v>930</v>
      </c>
      <c r="H405" s="33">
        <v>1000</v>
      </c>
      <c r="I405" s="137">
        <v>1000</v>
      </c>
      <c r="J405" s="137">
        <v>1000</v>
      </c>
    </row>
    <row r="406" spans="1:10" s="24" customFormat="1" x14ac:dyDescent="0.25">
      <c r="A406" s="70">
        <v>637014</v>
      </c>
      <c r="B406" s="29" t="s">
        <v>467</v>
      </c>
      <c r="C406" s="87">
        <v>295</v>
      </c>
      <c r="D406" s="25">
        <v>50</v>
      </c>
      <c r="E406" s="25"/>
      <c r="F406" s="25">
        <v>100</v>
      </c>
      <c r="G406" s="25">
        <v>80</v>
      </c>
      <c r="H406" s="33">
        <v>100</v>
      </c>
      <c r="I406" s="137">
        <v>100</v>
      </c>
      <c r="J406" s="137">
        <v>100</v>
      </c>
    </row>
    <row r="407" spans="1:10" s="24" customFormat="1" x14ac:dyDescent="0.25">
      <c r="A407" s="70">
        <v>637015</v>
      </c>
      <c r="B407" s="29" t="s">
        <v>247</v>
      </c>
      <c r="C407" s="87">
        <v>332</v>
      </c>
      <c r="D407" s="25">
        <v>332</v>
      </c>
      <c r="E407" s="25"/>
      <c r="F407" s="25">
        <v>350</v>
      </c>
      <c r="G407" s="25">
        <v>420</v>
      </c>
      <c r="H407" s="33">
        <v>500</v>
      </c>
      <c r="I407" s="137">
        <v>500</v>
      </c>
      <c r="J407" s="137">
        <v>500</v>
      </c>
    </row>
    <row r="408" spans="1:10" s="24" customFormat="1" x14ac:dyDescent="0.25">
      <c r="A408" s="70">
        <v>367006</v>
      </c>
      <c r="B408" s="29" t="s">
        <v>514</v>
      </c>
      <c r="C408" s="87">
        <v>76</v>
      </c>
      <c r="D408" s="25">
        <v>69</v>
      </c>
      <c r="E408" s="25"/>
      <c r="F408" s="25">
        <v>0</v>
      </c>
      <c r="G408" s="25">
        <v>0</v>
      </c>
      <c r="H408" s="33">
        <v>0</v>
      </c>
      <c r="I408" s="137">
        <v>0</v>
      </c>
      <c r="J408" s="137">
        <v>0</v>
      </c>
    </row>
    <row r="409" spans="1:10" s="24" customFormat="1" x14ac:dyDescent="0.25">
      <c r="A409" s="70">
        <v>637016</v>
      </c>
      <c r="B409" s="29" t="s">
        <v>137</v>
      </c>
      <c r="C409" s="87">
        <v>1699</v>
      </c>
      <c r="D409" s="25">
        <v>1835</v>
      </c>
      <c r="E409" s="25"/>
      <c r="F409" s="25">
        <v>2000</v>
      </c>
      <c r="G409" s="25">
        <v>2000</v>
      </c>
      <c r="H409" s="33">
        <v>2000</v>
      </c>
      <c r="I409" s="137">
        <v>2000</v>
      </c>
      <c r="J409" s="137">
        <v>2000</v>
      </c>
    </row>
    <row r="410" spans="1:10" s="24" customFormat="1" x14ac:dyDescent="0.25">
      <c r="A410" s="70">
        <v>637027</v>
      </c>
      <c r="B410" s="29" t="s">
        <v>468</v>
      </c>
      <c r="C410" s="87">
        <v>1100</v>
      </c>
      <c r="D410" s="25">
        <v>2182</v>
      </c>
      <c r="E410" s="25"/>
      <c r="F410" s="25">
        <v>0</v>
      </c>
      <c r="G410" s="25">
        <v>0</v>
      </c>
      <c r="H410" s="33">
        <v>0</v>
      </c>
      <c r="I410" s="137">
        <v>0</v>
      </c>
      <c r="J410" s="137">
        <v>0</v>
      </c>
    </row>
    <row r="411" spans="1:10" s="24" customFormat="1" x14ac:dyDescent="0.25">
      <c r="A411" s="70">
        <v>642013</v>
      </c>
      <c r="B411" s="29" t="s">
        <v>511</v>
      </c>
      <c r="C411" s="87">
        <v>0</v>
      </c>
      <c r="D411" s="25">
        <v>1789</v>
      </c>
      <c r="E411" s="25"/>
      <c r="F411" s="25">
        <v>0</v>
      </c>
      <c r="G411" s="25">
        <v>0</v>
      </c>
      <c r="H411" s="33">
        <v>0</v>
      </c>
      <c r="I411" s="137">
        <v>0</v>
      </c>
      <c r="J411" s="137">
        <v>0</v>
      </c>
    </row>
    <row r="412" spans="1:10" s="24" customFormat="1" x14ac:dyDescent="0.25">
      <c r="A412" s="70">
        <v>642015</v>
      </c>
      <c r="B412" s="29" t="s">
        <v>515</v>
      </c>
      <c r="C412" s="87">
        <v>630</v>
      </c>
      <c r="D412" s="25">
        <v>312</v>
      </c>
      <c r="E412" s="25"/>
      <c r="F412" s="25">
        <v>0</v>
      </c>
      <c r="G412" s="25">
        <v>0</v>
      </c>
      <c r="H412" s="33">
        <v>0</v>
      </c>
      <c r="I412" s="137">
        <v>0</v>
      </c>
      <c r="J412" s="137">
        <v>0</v>
      </c>
    </row>
    <row r="413" spans="1:10" s="24" customFormat="1" x14ac:dyDescent="0.25">
      <c r="A413" s="70">
        <v>635006</v>
      </c>
      <c r="B413" s="29" t="s">
        <v>374</v>
      </c>
      <c r="C413" s="87">
        <v>0</v>
      </c>
      <c r="D413" s="25">
        <v>1457</v>
      </c>
      <c r="E413" s="25">
        <v>1457</v>
      </c>
      <c r="F413" s="25">
        <v>0</v>
      </c>
      <c r="G413" s="25">
        <v>0</v>
      </c>
      <c r="H413" s="33">
        <v>0</v>
      </c>
      <c r="I413" s="137">
        <v>0</v>
      </c>
      <c r="J413" s="137">
        <v>0</v>
      </c>
    </row>
    <row r="414" spans="1:10" x14ac:dyDescent="0.25">
      <c r="A414" s="70">
        <v>637011</v>
      </c>
      <c r="B414" s="29" t="s">
        <v>375</v>
      </c>
      <c r="C414" s="87">
        <v>0</v>
      </c>
      <c r="D414" s="25">
        <v>171</v>
      </c>
      <c r="E414" s="25">
        <v>171</v>
      </c>
      <c r="F414" s="25">
        <v>0</v>
      </c>
      <c r="G414" s="25">
        <v>0</v>
      </c>
      <c r="H414" s="33">
        <v>0</v>
      </c>
      <c r="I414" s="137">
        <v>0</v>
      </c>
      <c r="J414" s="137">
        <v>0</v>
      </c>
    </row>
    <row r="415" spans="1:10" x14ac:dyDescent="0.25">
      <c r="A415" s="70">
        <v>637011</v>
      </c>
      <c r="B415" s="29" t="s">
        <v>376</v>
      </c>
      <c r="C415" s="87">
        <v>0</v>
      </c>
      <c r="D415" s="25">
        <v>3558</v>
      </c>
      <c r="E415" s="25">
        <v>3558</v>
      </c>
      <c r="F415" s="25">
        <v>0</v>
      </c>
      <c r="G415" s="25">
        <v>0</v>
      </c>
      <c r="H415" s="33">
        <v>0</v>
      </c>
      <c r="I415" s="137">
        <v>0</v>
      </c>
      <c r="J415" s="137">
        <v>0</v>
      </c>
    </row>
    <row r="416" spans="1:10" x14ac:dyDescent="0.25">
      <c r="A416" s="70">
        <v>637011</v>
      </c>
      <c r="B416" s="29" t="s">
        <v>377</v>
      </c>
      <c r="C416" s="82">
        <v>0</v>
      </c>
      <c r="D416" s="25">
        <f t="shared" ref="D416:J416" si="35">SUM(D413:D415)</f>
        <v>5186</v>
      </c>
      <c r="E416" s="25">
        <f t="shared" si="35"/>
        <v>5186</v>
      </c>
      <c r="F416" s="25">
        <f t="shared" si="35"/>
        <v>0</v>
      </c>
      <c r="G416" s="25">
        <f t="shared" si="35"/>
        <v>0</v>
      </c>
      <c r="H416" s="33">
        <f t="shared" si="35"/>
        <v>0</v>
      </c>
      <c r="I416" s="137">
        <f t="shared" si="35"/>
        <v>0</v>
      </c>
      <c r="J416" s="137">
        <f t="shared" si="35"/>
        <v>0</v>
      </c>
    </row>
    <row r="417" spans="1:10" x14ac:dyDescent="0.25">
      <c r="A417" s="212"/>
      <c r="B417" s="61" t="s">
        <v>250</v>
      </c>
      <c r="C417" s="93">
        <v>0</v>
      </c>
      <c r="D417" s="62">
        <v>0</v>
      </c>
      <c r="E417" s="62">
        <v>0</v>
      </c>
      <c r="F417" s="62">
        <v>0</v>
      </c>
      <c r="G417" s="62">
        <v>0</v>
      </c>
      <c r="H417" s="62">
        <v>0</v>
      </c>
      <c r="I417" s="148">
        <v>0</v>
      </c>
      <c r="J417" s="148">
        <v>0</v>
      </c>
    </row>
    <row r="418" spans="1:10" s="24" customFormat="1" x14ac:dyDescent="0.25">
      <c r="A418" s="186">
        <v>717002</v>
      </c>
      <c r="B418" s="61" t="s">
        <v>251</v>
      </c>
      <c r="C418" s="93">
        <v>91357</v>
      </c>
      <c r="D418" s="62">
        <v>286041</v>
      </c>
      <c r="E418" s="62">
        <v>286041</v>
      </c>
      <c r="F418" s="62">
        <v>0</v>
      </c>
      <c r="G418" s="62">
        <v>0</v>
      </c>
      <c r="H418" s="62">
        <v>0</v>
      </c>
      <c r="I418" s="148">
        <v>0</v>
      </c>
      <c r="J418" s="148">
        <v>0</v>
      </c>
    </row>
    <row r="419" spans="1:10" x14ac:dyDescent="0.25">
      <c r="A419" s="186">
        <v>717002</v>
      </c>
      <c r="B419" s="61" t="s">
        <v>252</v>
      </c>
      <c r="C419" s="93">
        <v>10748</v>
      </c>
      <c r="D419" s="62">
        <v>33652</v>
      </c>
      <c r="E419" s="62">
        <v>33652</v>
      </c>
      <c r="F419" s="62">
        <v>0</v>
      </c>
      <c r="G419" s="62">
        <v>0</v>
      </c>
      <c r="H419" s="62">
        <v>0</v>
      </c>
      <c r="I419" s="148">
        <v>0</v>
      </c>
      <c r="J419" s="148">
        <v>0</v>
      </c>
    </row>
    <row r="420" spans="1:10" x14ac:dyDescent="0.25">
      <c r="A420" s="186">
        <v>717002</v>
      </c>
      <c r="B420" s="61" t="s">
        <v>253</v>
      </c>
      <c r="C420" s="93">
        <v>13645</v>
      </c>
      <c r="D420" s="62">
        <v>36156</v>
      </c>
      <c r="E420" s="62">
        <v>36156</v>
      </c>
      <c r="F420" s="62">
        <v>0</v>
      </c>
      <c r="G420" s="62">
        <v>0</v>
      </c>
      <c r="H420" s="62">
        <v>3000</v>
      </c>
      <c r="I420" s="148">
        <v>0</v>
      </c>
      <c r="J420" s="148">
        <v>0</v>
      </c>
    </row>
    <row r="421" spans="1:10" s="24" customFormat="1" x14ac:dyDescent="0.25">
      <c r="A421" s="186">
        <v>717002</v>
      </c>
      <c r="B421" s="61" t="s">
        <v>382</v>
      </c>
      <c r="C421" s="93">
        <v>115750</v>
      </c>
      <c r="D421" s="62">
        <f t="shared" ref="D421:J421" si="36">SUM(D417:D420)</f>
        <v>355849</v>
      </c>
      <c r="E421" s="62">
        <f t="shared" si="36"/>
        <v>355849</v>
      </c>
      <c r="F421" s="62">
        <f t="shared" si="36"/>
        <v>0</v>
      </c>
      <c r="G421" s="62">
        <f t="shared" si="36"/>
        <v>0</v>
      </c>
      <c r="H421" s="62">
        <f t="shared" si="36"/>
        <v>3000</v>
      </c>
      <c r="I421" s="148">
        <f t="shared" si="36"/>
        <v>0</v>
      </c>
      <c r="J421" s="148">
        <f t="shared" si="36"/>
        <v>0</v>
      </c>
    </row>
    <row r="422" spans="1:10" x14ac:dyDescent="0.25">
      <c r="A422" s="27"/>
      <c r="B422" s="25"/>
      <c r="C422" s="82">
        <v>115750</v>
      </c>
      <c r="D422" s="28">
        <f t="shared" ref="D422:J422" si="37">SUM(D416:D420)</f>
        <v>361035</v>
      </c>
      <c r="E422" s="28">
        <f t="shared" si="37"/>
        <v>361035</v>
      </c>
      <c r="F422" s="28">
        <f t="shared" si="37"/>
        <v>0</v>
      </c>
      <c r="G422" s="28">
        <f t="shared" si="37"/>
        <v>0</v>
      </c>
      <c r="H422" s="191">
        <f t="shared" si="37"/>
        <v>3000</v>
      </c>
      <c r="I422" s="142">
        <f t="shared" si="37"/>
        <v>0</v>
      </c>
      <c r="J422" s="142">
        <f t="shared" si="37"/>
        <v>0</v>
      </c>
    </row>
    <row r="423" spans="1:10" x14ac:dyDescent="0.25">
      <c r="A423" s="30" t="s">
        <v>254</v>
      </c>
      <c r="B423" s="28"/>
      <c r="C423" s="82">
        <v>396388</v>
      </c>
      <c r="D423" s="28">
        <v>650752</v>
      </c>
      <c r="E423" s="28"/>
      <c r="F423" s="28">
        <f>SUM(F363:F422)</f>
        <v>303665</v>
      </c>
      <c r="G423" s="28">
        <f>SUM(G363:G422)</f>
        <v>307869</v>
      </c>
      <c r="H423" s="191">
        <f>SUM(H363:H420)</f>
        <v>334156</v>
      </c>
      <c r="I423" s="142">
        <f>SUM(I363:I420)</f>
        <v>331156</v>
      </c>
      <c r="J423" s="142">
        <f>SUM(J363:J420)</f>
        <v>331156</v>
      </c>
    </row>
    <row r="424" spans="1:10" x14ac:dyDescent="0.25">
      <c r="A424" s="102" t="s">
        <v>488</v>
      </c>
      <c r="B424" s="28"/>
      <c r="C424" s="82"/>
      <c r="D424" s="28"/>
      <c r="E424" s="28"/>
      <c r="F424" s="28"/>
      <c r="G424" s="28"/>
      <c r="H424" s="191"/>
      <c r="I424" s="142"/>
      <c r="J424" s="142"/>
    </row>
    <row r="425" spans="1:10" s="24" customFormat="1" x14ac:dyDescent="0.25">
      <c r="A425" s="122">
        <v>611</v>
      </c>
      <c r="B425" s="119" t="s">
        <v>91</v>
      </c>
      <c r="C425" s="87">
        <v>10883</v>
      </c>
      <c r="D425" s="16">
        <v>10343</v>
      </c>
      <c r="E425" s="16"/>
      <c r="F425" s="16">
        <v>14300</v>
      </c>
      <c r="G425" s="16">
        <v>14300</v>
      </c>
      <c r="H425" s="198">
        <v>15834</v>
      </c>
      <c r="I425" s="137">
        <v>15834</v>
      </c>
      <c r="J425" s="137">
        <v>15834</v>
      </c>
    </row>
    <row r="426" spans="1:10" s="24" customFormat="1" x14ac:dyDescent="0.25">
      <c r="A426" s="123">
        <v>612001</v>
      </c>
      <c r="B426" s="29" t="s">
        <v>92</v>
      </c>
      <c r="C426" s="87">
        <v>0</v>
      </c>
      <c r="D426" s="16">
        <v>356</v>
      </c>
      <c r="E426" s="16"/>
      <c r="F426" s="16">
        <v>250</v>
      </c>
      <c r="G426" s="16">
        <v>250</v>
      </c>
      <c r="H426" s="198">
        <v>804</v>
      </c>
      <c r="I426" s="137">
        <v>804</v>
      </c>
      <c r="J426" s="137">
        <v>804</v>
      </c>
    </row>
    <row r="427" spans="1:10" s="24" customFormat="1" x14ac:dyDescent="0.25">
      <c r="A427" s="123">
        <v>612002</v>
      </c>
      <c r="B427" s="29" t="s">
        <v>440</v>
      </c>
      <c r="C427" s="87">
        <v>586</v>
      </c>
      <c r="D427" s="16">
        <v>565</v>
      </c>
      <c r="E427" s="16"/>
      <c r="F427" s="16">
        <v>840</v>
      </c>
      <c r="G427" s="16">
        <v>840</v>
      </c>
      <c r="H427" s="198">
        <v>366</v>
      </c>
      <c r="I427" s="137">
        <v>366</v>
      </c>
      <c r="J427" s="137">
        <v>366</v>
      </c>
    </row>
    <row r="428" spans="1:10" s="24" customFormat="1" x14ac:dyDescent="0.25">
      <c r="A428" s="123">
        <v>614</v>
      </c>
      <c r="B428" s="29" t="s">
        <v>94</v>
      </c>
      <c r="C428" s="87">
        <v>620</v>
      </c>
      <c r="D428" s="16">
        <v>1326</v>
      </c>
      <c r="E428" s="16"/>
      <c r="F428" s="16">
        <v>740</v>
      </c>
      <c r="G428" s="16">
        <v>740</v>
      </c>
      <c r="H428" s="198">
        <v>1000</v>
      </c>
      <c r="I428" s="137">
        <v>1000</v>
      </c>
      <c r="J428" s="137">
        <v>1000</v>
      </c>
    </row>
    <row r="429" spans="1:10" s="24" customFormat="1" x14ac:dyDescent="0.25">
      <c r="A429" s="123">
        <v>621</v>
      </c>
      <c r="B429" s="29" t="s">
        <v>441</v>
      </c>
      <c r="C429" s="87">
        <v>1155</v>
      </c>
      <c r="D429" s="16">
        <v>1186</v>
      </c>
      <c r="E429" s="16"/>
      <c r="F429" s="16">
        <v>1613</v>
      </c>
      <c r="G429" s="16">
        <v>1613</v>
      </c>
      <c r="H429" s="198">
        <v>1800</v>
      </c>
      <c r="I429" s="137">
        <v>1800</v>
      </c>
      <c r="J429" s="137">
        <v>1800</v>
      </c>
    </row>
    <row r="430" spans="1:10" s="24" customFormat="1" x14ac:dyDescent="0.25">
      <c r="A430" s="123">
        <v>625001</v>
      </c>
      <c r="B430" s="29" t="s">
        <v>97</v>
      </c>
      <c r="C430" s="87">
        <v>162</v>
      </c>
      <c r="D430" s="16">
        <v>163</v>
      </c>
      <c r="E430" s="16"/>
      <c r="F430" s="16">
        <v>226</v>
      </c>
      <c r="G430" s="16">
        <v>226</v>
      </c>
      <c r="H430" s="198">
        <v>324</v>
      </c>
      <c r="I430" s="137">
        <v>324</v>
      </c>
      <c r="J430" s="137">
        <v>324</v>
      </c>
    </row>
    <row r="431" spans="1:10" s="24" customFormat="1" x14ac:dyDescent="0.25">
      <c r="A431" s="123">
        <v>625002</v>
      </c>
      <c r="B431" s="29" t="s">
        <v>163</v>
      </c>
      <c r="C431" s="87">
        <v>1717</v>
      </c>
      <c r="D431" s="16">
        <v>1637</v>
      </c>
      <c r="E431" s="16"/>
      <c r="F431" s="16">
        <v>2256</v>
      </c>
      <c r="G431" s="16">
        <v>2256</v>
      </c>
      <c r="H431" s="198">
        <v>2520</v>
      </c>
      <c r="I431" s="137">
        <v>2520</v>
      </c>
      <c r="J431" s="137">
        <v>2520</v>
      </c>
    </row>
    <row r="432" spans="1:10" s="24" customFormat="1" x14ac:dyDescent="0.25">
      <c r="A432" s="123">
        <v>625003</v>
      </c>
      <c r="B432" s="29" t="s">
        <v>99</v>
      </c>
      <c r="C432" s="87">
        <v>94</v>
      </c>
      <c r="D432" s="16">
        <v>96</v>
      </c>
      <c r="E432" s="16"/>
      <c r="F432" s="16">
        <v>130</v>
      </c>
      <c r="G432" s="16">
        <v>130</v>
      </c>
      <c r="H432" s="198">
        <v>144</v>
      </c>
      <c r="I432" s="137">
        <v>144</v>
      </c>
      <c r="J432" s="137">
        <v>144</v>
      </c>
    </row>
    <row r="433" spans="1:10" s="24" customFormat="1" x14ac:dyDescent="0.25">
      <c r="A433" s="123">
        <v>625004</v>
      </c>
      <c r="B433" s="29" t="s">
        <v>100</v>
      </c>
      <c r="C433" s="87">
        <v>321</v>
      </c>
      <c r="D433" s="16">
        <v>351</v>
      </c>
      <c r="E433" s="16"/>
      <c r="F433" s="16">
        <v>484</v>
      </c>
      <c r="G433" s="16">
        <v>484</v>
      </c>
      <c r="H433" s="198">
        <v>540</v>
      </c>
      <c r="I433" s="137">
        <v>540</v>
      </c>
      <c r="J433" s="137">
        <v>540</v>
      </c>
    </row>
    <row r="434" spans="1:10" s="24" customFormat="1" x14ac:dyDescent="0.25">
      <c r="A434" s="123">
        <v>625005</v>
      </c>
      <c r="B434" s="29" t="s">
        <v>164</v>
      </c>
      <c r="C434" s="87">
        <v>136</v>
      </c>
      <c r="D434" s="16">
        <v>117</v>
      </c>
      <c r="E434" s="16"/>
      <c r="F434" s="16">
        <v>161</v>
      </c>
      <c r="G434" s="16">
        <v>161</v>
      </c>
      <c r="H434" s="198">
        <v>180</v>
      </c>
      <c r="I434" s="137">
        <v>180</v>
      </c>
      <c r="J434" s="137">
        <v>180</v>
      </c>
    </row>
    <row r="435" spans="1:10" s="24" customFormat="1" x14ac:dyDescent="0.25">
      <c r="A435" s="123">
        <v>625007</v>
      </c>
      <c r="B435" s="29" t="s">
        <v>102</v>
      </c>
      <c r="C435" s="87">
        <v>549</v>
      </c>
      <c r="D435" s="16">
        <v>555</v>
      </c>
      <c r="E435" s="16"/>
      <c r="F435" s="16">
        <v>770</v>
      </c>
      <c r="G435" s="16">
        <v>770</v>
      </c>
      <c r="H435" s="198">
        <v>855</v>
      </c>
      <c r="I435" s="137">
        <v>855</v>
      </c>
      <c r="J435" s="137">
        <v>855</v>
      </c>
    </row>
    <row r="436" spans="1:10" s="24" customFormat="1" x14ac:dyDescent="0.25">
      <c r="A436" s="123" t="s">
        <v>106</v>
      </c>
      <c r="B436" s="29" t="s">
        <v>105</v>
      </c>
      <c r="C436" s="87">
        <v>170</v>
      </c>
      <c r="D436" s="16">
        <v>211</v>
      </c>
      <c r="E436" s="16"/>
      <c r="F436" s="16">
        <v>150</v>
      </c>
      <c r="G436" s="16">
        <v>150</v>
      </c>
      <c r="H436" s="198">
        <v>150</v>
      </c>
      <c r="I436" s="137">
        <v>150</v>
      </c>
      <c r="J436" s="137">
        <v>150</v>
      </c>
    </row>
    <row r="437" spans="1:10" s="24" customFormat="1" x14ac:dyDescent="0.25">
      <c r="A437" s="123" t="s">
        <v>442</v>
      </c>
      <c r="B437" s="29" t="s">
        <v>260</v>
      </c>
      <c r="C437" s="87">
        <v>1660</v>
      </c>
      <c r="D437" s="16">
        <v>1159</v>
      </c>
      <c r="E437" s="16"/>
      <c r="F437" s="16">
        <v>0</v>
      </c>
      <c r="G437" s="16">
        <v>0</v>
      </c>
      <c r="H437" s="198">
        <v>0</v>
      </c>
      <c r="I437" s="137">
        <v>0</v>
      </c>
      <c r="J437" s="137">
        <v>0</v>
      </c>
    </row>
    <row r="438" spans="1:10" s="24" customFormat="1" x14ac:dyDescent="0.25">
      <c r="A438" s="123">
        <v>632002</v>
      </c>
      <c r="B438" s="29" t="s">
        <v>443</v>
      </c>
      <c r="C438" s="87">
        <v>120</v>
      </c>
      <c r="D438" s="16">
        <v>150</v>
      </c>
      <c r="E438" s="16"/>
      <c r="F438" s="16">
        <v>100</v>
      </c>
      <c r="G438" s="16">
        <v>100</v>
      </c>
      <c r="H438" s="198">
        <v>100</v>
      </c>
      <c r="I438" s="137">
        <v>100</v>
      </c>
      <c r="J438" s="137">
        <v>100</v>
      </c>
    </row>
    <row r="439" spans="1:10" s="24" customFormat="1" x14ac:dyDescent="0.25">
      <c r="A439" s="123">
        <v>632003</v>
      </c>
      <c r="B439" s="29" t="s">
        <v>109</v>
      </c>
      <c r="C439" s="87">
        <v>81</v>
      </c>
      <c r="D439" s="16">
        <v>109</v>
      </c>
      <c r="E439" s="16"/>
      <c r="F439" s="16">
        <v>100</v>
      </c>
      <c r="G439" s="16">
        <v>120</v>
      </c>
      <c r="H439" s="198">
        <v>120</v>
      </c>
      <c r="I439" s="137">
        <v>120</v>
      </c>
      <c r="J439" s="137">
        <v>120</v>
      </c>
    </row>
    <row r="440" spans="1:10" s="24" customFormat="1" x14ac:dyDescent="0.25">
      <c r="A440" s="123">
        <v>633001</v>
      </c>
      <c r="B440" s="29" t="s">
        <v>345</v>
      </c>
      <c r="C440" s="87">
        <v>0</v>
      </c>
      <c r="D440" s="16">
        <v>449</v>
      </c>
      <c r="E440" s="16"/>
      <c r="F440" s="16">
        <v>0</v>
      </c>
      <c r="G440" s="16">
        <v>0</v>
      </c>
      <c r="H440" s="198">
        <v>0</v>
      </c>
      <c r="I440" s="137">
        <v>0</v>
      </c>
      <c r="J440" s="137">
        <v>0</v>
      </c>
    </row>
    <row r="441" spans="1:10" s="24" customFormat="1" x14ac:dyDescent="0.25">
      <c r="A441" s="123">
        <v>633002</v>
      </c>
      <c r="B441" s="29" t="s">
        <v>112</v>
      </c>
      <c r="C441" s="87">
        <v>14</v>
      </c>
      <c r="D441" s="16">
        <v>1446</v>
      </c>
      <c r="E441" s="16"/>
      <c r="F441" s="16">
        <v>0</v>
      </c>
      <c r="G441" s="16">
        <v>0</v>
      </c>
      <c r="H441" s="198">
        <v>0</v>
      </c>
      <c r="I441" s="137">
        <v>0</v>
      </c>
      <c r="J441" s="137">
        <v>0</v>
      </c>
    </row>
    <row r="442" spans="1:10" s="24" customFormat="1" x14ac:dyDescent="0.25">
      <c r="A442" s="123" t="s">
        <v>115</v>
      </c>
      <c r="B442" s="29" t="s">
        <v>114</v>
      </c>
      <c r="C442" s="87">
        <v>0</v>
      </c>
      <c r="D442" s="16">
        <v>0</v>
      </c>
      <c r="E442" s="16"/>
      <c r="F442" s="16">
        <v>70</v>
      </c>
      <c r="G442" s="16">
        <v>50</v>
      </c>
      <c r="H442" s="198">
        <v>50</v>
      </c>
      <c r="I442" s="137">
        <v>50</v>
      </c>
      <c r="J442" s="137">
        <v>50</v>
      </c>
    </row>
    <row r="443" spans="1:10" s="24" customFormat="1" x14ac:dyDescent="0.25">
      <c r="A443" s="123" t="s">
        <v>117</v>
      </c>
      <c r="B443" s="29" t="s">
        <v>118</v>
      </c>
      <c r="C443" s="87">
        <v>0</v>
      </c>
      <c r="D443" s="16">
        <v>198</v>
      </c>
      <c r="E443" s="16"/>
      <c r="F443" s="16">
        <v>0</v>
      </c>
      <c r="G443" s="16">
        <v>0</v>
      </c>
      <c r="H443" s="198">
        <v>0</v>
      </c>
      <c r="I443" s="137">
        <v>0</v>
      </c>
      <c r="J443" s="137">
        <v>0</v>
      </c>
    </row>
    <row r="444" spans="1:10" s="24" customFormat="1" x14ac:dyDescent="0.25">
      <c r="A444" s="123" t="s">
        <v>123</v>
      </c>
      <c r="B444" s="29" t="s">
        <v>472</v>
      </c>
      <c r="C444" s="87">
        <v>0</v>
      </c>
      <c r="D444" s="16">
        <v>278</v>
      </c>
      <c r="E444" s="16"/>
      <c r="F444" s="16">
        <v>0</v>
      </c>
      <c r="G444" s="16">
        <v>0</v>
      </c>
      <c r="H444" s="198">
        <v>0</v>
      </c>
      <c r="I444" s="137">
        <v>0</v>
      </c>
      <c r="J444" s="137">
        <v>0</v>
      </c>
    </row>
    <row r="445" spans="1:10" s="24" customFormat="1" x14ac:dyDescent="0.25">
      <c r="A445" s="123">
        <v>633009</v>
      </c>
      <c r="B445" s="29" t="s">
        <v>476</v>
      </c>
      <c r="C445" s="87">
        <v>111</v>
      </c>
      <c r="D445" s="16">
        <v>113</v>
      </c>
      <c r="E445" s="16"/>
      <c r="F445" s="16">
        <v>80</v>
      </c>
      <c r="G445" s="16">
        <v>80</v>
      </c>
      <c r="H445" s="198">
        <v>80</v>
      </c>
      <c r="I445" s="137">
        <v>80</v>
      </c>
      <c r="J445" s="137">
        <v>80</v>
      </c>
    </row>
    <row r="446" spans="1:10" s="24" customFormat="1" x14ac:dyDescent="0.25">
      <c r="A446" s="123">
        <v>635006</v>
      </c>
      <c r="B446" s="29" t="s">
        <v>458</v>
      </c>
      <c r="C446" s="87">
        <v>0</v>
      </c>
      <c r="D446" s="16">
        <v>1823</v>
      </c>
      <c r="E446" s="16"/>
      <c r="F446" s="16">
        <v>50</v>
      </c>
      <c r="G446" s="16">
        <v>50</v>
      </c>
      <c r="H446" s="198">
        <v>50</v>
      </c>
      <c r="I446" s="137">
        <v>50</v>
      </c>
      <c r="J446" s="137">
        <v>50</v>
      </c>
    </row>
    <row r="447" spans="1:10" s="24" customFormat="1" x14ac:dyDescent="0.25">
      <c r="A447" s="123">
        <v>637001</v>
      </c>
      <c r="B447" s="29" t="s">
        <v>516</v>
      </c>
      <c r="C447" s="87">
        <v>0</v>
      </c>
      <c r="D447" s="16">
        <v>18</v>
      </c>
      <c r="E447" s="16"/>
      <c r="F447" s="16">
        <v>0</v>
      </c>
      <c r="G447" s="16">
        <v>0</v>
      </c>
      <c r="H447" s="198">
        <v>0</v>
      </c>
      <c r="I447" s="137">
        <v>0</v>
      </c>
      <c r="J447" s="137">
        <v>0</v>
      </c>
    </row>
    <row r="448" spans="1:10" s="24" customFormat="1" x14ac:dyDescent="0.25">
      <c r="A448" s="123" t="s">
        <v>460</v>
      </c>
      <c r="B448" s="29" t="s">
        <v>462</v>
      </c>
      <c r="C448" s="87">
        <v>22</v>
      </c>
      <c r="D448" s="16">
        <v>150</v>
      </c>
      <c r="E448" s="16"/>
      <c r="F448" s="16">
        <v>130</v>
      </c>
      <c r="G448" s="16">
        <v>130</v>
      </c>
      <c r="H448" s="198">
        <v>130</v>
      </c>
      <c r="I448" s="137">
        <v>130</v>
      </c>
      <c r="J448" s="137">
        <v>130</v>
      </c>
    </row>
    <row r="449" spans="1:10" s="24" customFormat="1" x14ac:dyDescent="0.25">
      <c r="A449" s="123" t="s">
        <v>477</v>
      </c>
      <c r="B449" s="29" t="s">
        <v>464</v>
      </c>
      <c r="C449" s="87">
        <v>540</v>
      </c>
      <c r="D449" s="16">
        <v>100</v>
      </c>
      <c r="E449" s="16"/>
      <c r="F449" s="16">
        <v>130</v>
      </c>
      <c r="G449" s="16">
        <v>130</v>
      </c>
      <c r="H449" s="198">
        <v>130</v>
      </c>
      <c r="I449" s="137">
        <v>130</v>
      </c>
      <c r="J449" s="137">
        <v>130</v>
      </c>
    </row>
    <row r="450" spans="1:10" s="24" customFormat="1" x14ac:dyDescent="0.25">
      <c r="A450" s="123">
        <v>637006</v>
      </c>
      <c r="B450" s="29" t="s">
        <v>517</v>
      </c>
      <c r="C450" s="87">
        <v>10</v>
      </c>
      <c r="D450" s="16">
        <v>0</v>
      </c>
      <c r="E450" s="16"/>
      <c r="F450" s="16">
        <v>0</v>
      </c>
      <c r="G450" s="16">
        <v>0</v>
      </c>
      <c r="H450" s="198">
        <v>0</v>
      </c>
      <c r="I450" s="137">
        <v>0</v>
      </c>
      <c r="J450" s="137">
        <v>0</v>
      </c>
    </row>
    <row r="451" spans="1:10" s="24" customFormat="1" x14ac:dyDescent="0.25">
      <c r="A451" s="123">
        <v>637014</v>
      </c>
      <c r="B451" s="29" t="s">
        <v>467</v>
      </c>
      <c r="C451" s="87">
        <v>21</v>
      </c>
      <c r="D451" s="16">
        <v>5</v>
      </c>
      <c r="E451" s="16"/>
      <c r="F451" s="16">
        <v>30</v>
      </c>
      <c r="G451" s="16">
        <v>30</v>
      </c>
      <c r="H451" s="198">
        <v>30</v>
      </c>
      <c r="I451" s="137">
        <v>30</v>
      </c>
      <c r="J451" s="137">
        <v>30</v>
      </c>
    </row>
    <row r="452" spans="1:10" s="24" customFormat="1" x14ac:dyDescent="0.25">
      <c r="A452" s="123">
        <v>637027</v>
      </c>
      <c r="B452" s="29" t="s">
        <v>468</v>
      </c>
      <c r="C452" s="87">
        <v>224</v>
      </c>
      <c r="D452" s="16">
        <v>28</v>
      </c>
      <c r="E452" s="16"/>
      <c r="F452" s="16">
        <v>0</v>
      </c>
      <c r="G452" s="16">
        <v>0</v>
      </c>
      <c r="H452" s="198">
        <v>0</v>
      </c>
      <c r="I452" s="137">
        <v>0</v>
      </c>
      <c r="J452" s="137">
        <v>0</v>
      </c>
    </row>
    <row r="453" spans="1:10" s="24" customFormat="1" x14ac:dyDescent="0.25">
      <c r="A453" s="123">
        <v>642015</v>
      </c>
      <c r="B453" s="29" t="s">
        <v>515</v>
      </c>
      <c r="C453" s="87">
        <v>17</v>
      </c>
      <c r="D453" s="16">
        <v>158</v>
      </c>
      <c r="E453" s="16"/>
      <c r="F453" s="16">
        <v>0</v>
      </c>
      <c r="G453" s="16">
        <v>0</v>
      </c>
      <c r="H453" s="198">
        <v>0</v>
      </c>
      <c r="I453" s="137">
        <v>0</v>
      </c>
      <c r="J453" s="137">
        <v>0</v>
      </c>
    </row>
    <row r="454" spans="1:10" s="24" customFormat="1" x14ac:dyDescent="0.25">
      <c r="A454" s="123">
        <v>637016</v>
      </c>
      <c r="B454" s="29" t="s">
        <v>137</v>
      </c>
      <c r="C454" s="87">
        <v>124</v>
      </c>
      <c r="D454" s="16">
        <v>121</v>
      </c>
      <c r="E454" s="16"/>
      <c r="F454" s="16">
        <v>150</v>
      </c>
      <c r="G454" s="16">
        <v>150</v>
      </c>
      <c r="H454" s="198">
        <v>150</v>
      </c>
      <c r="I454" s="137">
        <v>150</v>
      </c>
      <c r="J454" s="137">
        <v>150</v>
      </c>
    </row>
    <row r="455" spans="1:10" s="24" customFormat="1" x14ac:dyDescent="0.25">
      <c r="A455" s="124" t="s">
        <v>489</v>
      </c>
      <c r="B455" s="67"/>
      <c r="C455" s="82">
        <v>19337</v>
      </c>
      <c r="D455" s="28">
        <v>23211</v>
      </c>
      <c r="E455" s="16"/>
      <c r="F455" s="28">
        <f>SUM(F425:F454)</f>
        <v>22760</v>
      </c>
      <c r="G455" s="28">
        <f>SUM(G425:G454)</f>
        <v>22760</v>
      </c>
      <c r="H455" s="191">
        <f>SUM(H425:H454)</f>
        <v>25357</v>
      </c>
      <c r="I455" s="142">
        <f>SUM(I425:I454)</f>
        <v>25357</v>
      </c>
      <c r="J455" s="142">
        <f>SUM(J425:J454)</f>
        <v>25357</v>
      </c>
    </row>
    <row r="456" spans="1:10" s="24" customFormat="1" x14ac:dyDescent="0.25">
      <c r="A456" s="125" t="s">
        <v>510</v>
      </c>
      <c r="B456" s="67"/>
      <c r="C456" s="87"/>
      <c r="D456" s="16"/>
      <c r="E456" s="16"/>
      <c r="F456" s="28"/>
      <c r="G456" s="28"/>
      <c r="H456" s="191"/>
      <c r="I456" s="142"/>
      <c r="J456" s="142"/>
    </row>
    <row r="457" spans="1:10" s="24" customFormat="1" x14ac:dyDescent="0.25">
      <c r="A457" s="123">
        <v>611</v>
      </c>
      <c r="B457" s="29" t="s">
        <v>91</v>
      </c>
      <c r="C457" s="87">
        <v>26519</v>
      </c>
      <c r="D457" s="16">
        <v>25270</v>
      </c>
      <c r="E457" s="16"/>
      <c r="F457" s="16">
        <v>28200</v>
      </c>
      <c r="G457" s="16">
        <v>28200</v>
      </c>
      <c r="H457" s="198">
        <v>28200</v>
      </c>
      <c r="I457" s="137">
        <v>28200</v>
      </c>
      <c r="J457" s="137">
        <v>28200</v>
      </c>
    </row>
    <row r="458" spans="1:10" s="24" customFormat="1" x14ac:dyDescent="0.25">
      <c r="A458" s="123">
        <v>612001</v>
      </c>
      <c r="B458" s="29" t="s">
        <v>92</v>
      </c>
      <c r="C458" s="87">
        <v>573</v>
      </c>
      <c r="D458" s="16">
        <v>862</v>
      </c>
      <c r="E458" s="16"/>
      <c r="F458" s="16">
        <v>400</v>
      </c>
      <c r="G458" s="16">
        <v>400</v>
      </c>
      <c r="H458" s="198">
        <v>500</v>
      </c>
      <c r="I458" s="137">
        <v>500</v>
      </c>
      <c r="J458" s="137">
        <v>500</v>
      </c>
    </row>
    <row r="459" spans="1:10" s="24" customFormat="1" x14ac:dyDescent="0.25">
      <c r="A459" s="123">
        <v>612002</v>
      </c>
      <c r="B459" s="29" t="s">
        <v>440</v>
      </c>
      <c r="C459" s="87">
        <v>1230</v>
      </c>
      <c r="D459" s="16">
        <v>1350</v>
      </c>
      <c r="E459" s="16"/>
      <c r="F459" s="16">
        <v>800</v>
      </c>
      <c r="G459" s="16">
        <v>800</v>
      </c>
      <c r="H459" s="198">
        <v>1360</v>
      </c>
      <c r="I459" s="137">
        <v>1360</v>
      </c>
      <c r="J459" s="137">
        <v>1360</v>
      </c>
    </row>
    <row r="460" spans="1:10" s="24" customFormat="1" x14ac:dyDescent="0.25">
      <c r="A460" s="123">
        <v>614</v>
      </c>
      <c r="B460" s="29" t="s">
        <v>94</v>
      </c>
      <c r="C460" s="87">
        <v>1753</v>
      </c>
      <c r="D460" s="16">
        <v>1111</v>
      </c>
      <c r="E460" s="16"/>
      <c r="F460" s="16">
        <v>1500</v>
      </c>
      <c r="G460" s="16">
        <v>1500</v>
      </c>
      <c r="H460" s="198">
        <v>2000</v>
      </c>
      <c r="I460" s="137">
        <v>2000</v>
      </c>
      <c r="J460" s="137">
        <v>2000</v>
      </c>
    </row>
    <row r="461" spans="1:10" s="24" customFormat="1" x14ac:dyDescent="0.25">
      <c r="A461" s="123">
        <v>621</v>
      </c>
      <c r="B461" s="29" t="s">
        <v>441</v>
      </c>
      <c r="C461" s="87">
        <v>3020</v>
      </c>
      <c r="D461" s="16">
        <v>2925</v>
      </c>
      <c r="E461" s="16"/>
      <c r="F461" s="16">
        <v>3090</v>
      </c>
      <c r="G461" s="16">
        <v>3090</v>
      </c>
      <c r="H461" s="198">
        <v>3206</v>
      </c>
      <c r="I461" s="137">
        <v>3206</v>
      </c>
      <c r="J461" s="137">
        <v>3206</v>
      </c>
    </row>
    <row r="462" spans="1:10" s="24" customFormat="1" x14ac:dyDescent="0.25">
      <c r="A462" s="123">
        <v>625001</v>
      </c>
      <c r="B462" s="29" t="s">
        <v>97</v>
      </c>
      <c r="C462" s="87">
        <v>422</v>
      </c>
      <c r="D462" s="16">
        <v>409</v>
      </c>
      <c r="E462" s="16"/>
      <c r="F462" s="16">
        <v>433</v>
      </c>
      <c r="G462" s="16">
        <v>433</v>
      </c>
      <c r="H462" s="198">
        <v>577</v>
      </c>
      <c r="I462" s="137">
        <v>577</v>
      </c>
      <c r="J462" s="137">
        <v>577</v>
      </c>
    </row>
    <row r="463" spans="1:10" s="24" customFormat="1" x14ac:dyDescent="0.25">
      <c r="A463" s="123">
        <v>625002</v>
      </c>
      <c r="B463" s="29" t="s">
        <v>163</v>
      </c>
      <c r="C463" s="87">
        <v>4228</v>
      </c>
      <c r="D463" s="16">
        <v>4090</v>
      </c>
      <c r="E463" s="16"/>
      <c r="F463" s="16">
        <v>4326</v>
      </c>
      <c r="G463" s="16">
        <v>4326</v>
      </c>
      <c r="H463" s="198">
        <v>4488</v>
      </c>
      <c r="I463" s="137">
        <v>4488</v>
      </c>
      <c r="J463" s="137">
        <v>4488</v>
      </c>
    </row>
    <row r="464" spans="1:10" s="24" customFormat="1" x14ac:dyDescent="0.25">
      <c r="A464" s="123">
        <v>625003</v>
      </c>
      <c r="B464" s="29" t="s">
        <v>99</v>
      </c>
      <c r="C464" s="87">
        <v>241</v>
      </c>
      <c r="D464" s="16">
        <v>234</v>
      </c>
      <c r="E464" s="16"/>
      <c r="F464" s="16">
        <v>247</v>
      </c>
      <c r="G464" s="16">
        <v>247</v>
      </c>
      <c r="H464" s="198">
        <v>256</v>
      </c>
      <c r="I464" s="137">
        <v>256</v>
      </c>
      <c r="J464" s="137">
        <v>256</v>
      </c>
    </row>
    <row r="465" spans="1:10" s="24" customFormat="1" x14ac:dyDescent="0.25">
      <c r="A465" s="123">
        <v>625004</v>
      </c>
      <c r="B465" s="29" t="s">
        <v>100</v>
      </c>
      <c r="C465" s="87">
        <v>881</v>
      </c>
      <c r="D465" s="16">
        <v>876</v>
      </c>
      <c r="E465" s="16"/>
      <c r="F465" s="16">
        <v>927</v>
      </c>
      <c r="G465" s="16">
        <v>927</v>
      </c>
      <c r="H465" s="198">
        <v>962</v>
      </c>
      <c r="I465" s="137">
        <v>962</v>
      </c>
      <c r="J465" s="137">
        <v>962</v>
      </c>
    </row>
    <row r="466" spans="1:10" s="24" customFormat="1" x14ac:dyDescent="0.25">
      <c r="A466" s="123">
        <v>625005</v>
      </c>
      <c r="B466" s="29" t="s">
        <v>164</v>
      </c>
      <c r="C466" s="87">
        <v>294</v>
      </c>
      <c r="D466" s="16">
        <v>292</v>
      </c>
      <c r="E466" s="16"/>
      <c r="F466" s="16">
        <v>309</v>
      </c>
      <c r="G466" s="16">
        <v>309</v>
      </c>
      <c r="H466" s="198">
        <v>321</v>
      </c>
      <c r="I466" s="137">
        <v>321</v>
      </c>
      <c r="J466" s="137">
        <v>321</v>
      </c>
    </row>
    <row r="467" spans="1:10" s="24" customFormat="1" x14ac:dyDescent="0.25">
      <c r="A467" s="123">
        <v>625007</v>
      </c>
      <c r="B467" s="29" t="s">
        <v>102</v>
      </c>
      <c r="C467" s="87">
        <v>1509</v>
      </c>
      <c r="D467" s="16">
        <v>1387</v>
      </c>
      <c r="E467" s="16"/>
      <c r="F467" s="16">
        <v>1468</v>
      </c>
      <c r="G467" s="16">
        <v>1468</v>
      </c>
      <c r="H467" s="198">
        <v>1523</v>
      </c>
      <c r="I467" s="137">
        <v>1523</v>
      </c>
      <c r="J467" s="137">
        <v>1523</v>
      </c>
    </row>
    <row r="468" spans="1:10" s="24" customFormat="1" x14ac:dyDescent="0.25">
      <c r="A468" s="123" t="s">
        <v>106</v>
      </c>
      <c r="B468" s="29" t="s">
        <v>105</v>
      </c>
      <c r="C468" s="87">
        <v>3483</v>
      </c>
      <c r="D468" s="16">
        <v>3768</v>
      </c>
      <c r="E468" s="16"/>
      <c r="F468" s="16">
        <v>4000</v>
      </c>
      <c r="G468" s="16">
        <v>3905</v>
      </c>
      <c r="H468" s="198">
        <v>3905</v>
      </c>
      <c r="I468" s="137">
        <v>3905</v>
      </c>
      <c r="J468" s="137">
        <v>3905</v>
      </c>
    </row>
    <row r="469" spans="1:10" s="24" customFormat="1" x14ac:dyDescent="0.25">
      <c r="A469" s="123" t="s">
        <v>442</v>
      </c>
      <c r="B469" s="29" t="s">
        <v>260</v>
      </c>
      <c r="C469" s="87">
        <v>1674</v>
      </c>
      <c r="D469" s="16">
        <v>1700</v>
      </c>
      <c r="E469" s="16"/>
      <c r="F469" s="16">
        <v>1700</v>
      </c>
      <c r="G469" s="16">
        <v>1700</v>
      </c>
      <c r="H469" s="198">
        <v>1700</v>
      </c>
      <c r="I469" s="137">
        <v>1700</v>
      </c>
      <c r="J469" s="137">
        <v>1700</v>
      </c>
    </row>
    <row r="470" spans="1:10" s="24" customFormat="1" x14ac:dyDescent="0.25">
      <c r="A470" s="123">
        <v>632002</v>
      </c>
      <c r="B470" s="29" t="s">
        <v>443</v>
      </c>
      <c r="C470" s="87">
        <v>350</v>
      </c>
      <c r="D470" s="16">
        <v>400</v>
      </c>
      <c r="E470" s="16"/>
      <c r="F470" s="16">
        <v>750</v>
      </c>
      <c r="G470" s="16">
        <v>750</v>
      </c>
      <c r="H470" s="198">
        <v>750</v>
      </c>
      <c r="I470" s="137">
        <v>750</v>
      </c>
      <c r="J470" s="137">
        <v>750</v>
      </c>
    </row>
    <row r="471" spans="1:10" s="24" customFormat="1" x14ac:dyDescent="0.25">
      <c r="A471" s="123">
        <v>632003</v>
      </c>
      <c r="B471" s="29" t="s">
        <v>109</v>
      </c>
      <c r="C471" s="87">
        <v>415</v>
      </c>
      <c r="D471" s="16">
        <v>323</v>
      </c>
      <c r="E471" s="16"/>
      <c r="F471" s="16">
        <v>300</v>
      </c>
      <c r="G471" s="16">
        <v>300</v>
      </c>
      <c r="H471" s="198">
        <v>300</v>
      </c>
      <c r="I471" s="137">
        <v>300</v>
      </c>
      <c r="J471" s="137">
        <v>300</v>
      </c>
    </row>
    <row r="472" spans="1:10" s="24" customFormat="1" x14ac:dyDescent="0.25">
      <c r="A472" s="123">
        <v>633004</v>
      </c>
      <c r="B472" s="29" t="s">
        <v>182</v>
      </c>
      <c r="C472" s="87">
        <v>0</v>
      </c>
      <c r="D472" s="16">
        <v>1934</v>
      </c>
      <c r="E472" s="16"/>
      <c r="F472" s="16">
        <v>0</v>
      </c>
      <c r="G472" s="16">
        <v>0</v>
      </c>
      <c r="H472" s="198">
        <v>0</v>
      </c>
      <c r="I472" s="137">
        <v>0</v>
      </c>
      <c r="J472" s="137">
        <v>0</v>
      </c>
    </row>
    <row r="473" spans="1:10" s="24" customFormat="1" x14ac:dyDescent="0.25">
      <c r="A473" s="123" t="s">
        <v>115</v>
      </c>
      <c r="B473" s="29" t="s">
        <v>114</v>
      </c>
      <c r="C473" s="87">
        <v>0</v>
      </c>
      <c r="D473" s="16">
        <v>18</v>
      </c>
      <c r="E473" s="16"/>
      <c r="F473" s="16">
        <v>50</v>
      </c>
      <c r="G473" s="16">
        <v>50</v>
      </c>
      <c r="H473" s="198">
        <v>50</v>
      </c>
      <c r="I473" s="137">
        <v>50</v>
      </c>
      <c r="J473" s="137">
        <v>50</v>
      </c>
    </row>
    <row r="474" spans="1:10" s="24" customFormat="1" x14ac:dyDescent="0.25">
      <c r="A474" s="123" t="s">
        <v>117</v>
      </c>
      <c r="B474" s="29" t="s">
        <v>118</v>
      </c>
      <c r="C474" s="87">
        <v>497</v>
      </c>
      <c r="D474" s="16">
        <v>500</v>
      </c>
      <c r="E474" s="16"/>
      <c r="F474" s="16">
        <v>500</v>
      </c>
      <c r="G474" s="16">
        <v>500</v>
      </c>
      <c r="H474" s="198">
        <v>500</v>
      </c>
      <c r="I474" s="137">
        <v>500</v>
      </c>
      <c r="J474" s="137">
        <v>500</v>
      </c>
    </row>
    <row r="475" spans="1:10" s="24" customFormat="1" x14ac:dyDescent="0.25">
      <c r="A475" s="123" t="s">
        <v>119</v>
      </c>
      <c r="B475" s="29" t="s">
        <v>447</v>
      </c>
      <c r="C475" s="87">
        <v>87</v>
      </c>
      <c r="D475" s="16">
        <v>0</v>
      </c>
      <c r="E475" s="16"/>
      <c r="F475" s="16">
        <v>30</v>
      </c>
      <c r="G475" s="16">
        <v>30</v>
      </c>
      <c r="H475" s="198">
        <v>30</v>
      </c>
      <c r="I475" s="137">
        <v>30</v>
      </c>
      <c r="J475" s="137">
        <v>30</v>
      </c>
    </row>
    <row r="476" spans="1:10" s="24" customFormat="1" x14ac:dyDescent="0.25">
      <c r="A476" s="123" t="s">
        <v>121</v>
      </c>
      <c r="B476" s="29" t="s">
        <v>120</v>
      </c>
      <c r="C476" s="87">
        <v>22</v>
      </c>
      <c r="D476" s="16">
        <v>91</v>
      </c>
      <c r="E476" s="16"/>
      <c r="F476" s="16">
        <v>50</v>
      </c>
      <c r="G476" s="16">
        <v>140</v>
      </c>
      <c r="H476" s="198">
        <v>140</v>
      </c>
      <c r="I476" s="137">
        <v>140</v>
      </c>
      <c r="J476" s="137">
        <v>140</v>
      </c>
    </row>
    <row r="477" spans="1:10" s="24" customFormat="1" x14ac:dyDescent="0.25">
      <c r="A477" s="123" t="s">
        <v>123</v>
      </c>
      <c r="B477" s="29" t="s">
        <v>472</v>
      </c>
      <c r="C477" s="87">
        <v>1413</v>
      </c>
      <c r="D477" s="16">
        <v>656</v>
      </c>
      <c r="E477" s="16"/>
      <c r="F477" s="16">
        <v>300</v>
      </c>
      <c r="G477" s="16">
        <v>300</v>
      </c>
      <c r="H477" s="198">
        <v>300</v>
      </c>
      <c r="I477" s="137">
        <v>300</v>
      </c>
      <c r="J477" s="137">
        <v>300</v>
      </c>
    </row>
    <row r="478" spans="1:10" s="24" customFormat="1" x14ac:dyDescent="0.25">
      <c r="A478" s="123" t="s">
        <v>452</v>
      </c>
      <c r="B478" s="29" t="s">
        <v>471</v>
      </c>
      <c r="C478" s="87">
        <v>0</v>
      </c>
      <c r="D478" s="16">
        <v>120</v>
      </c>
      <c r="E478" s="16"/>
      <c r="F478" s="16">
        <v>100</v>
      </c>
      <c r="G478" s="16">
        <v>100</v>
      </c>
      <c r="H478" s="198">
        <v>100</v>
      </c>
      <c r="I478" s="137">
        <v>100</v>
      </c>
      <c r="J478" s="137">
        <v>100</v>
      </c>
    </row>
    <row r="479" spans="1:10" s="24" customFormat="1" x14ac:dyDescent="0.25">
      <c r="A479" s="123">
        <v>633010</v>
      </c>
      <c r="B479" s="29" t="s">
        <v>457</v>
      </c>
      <c r="C479" s="87">
        <v>230</v>
      </c>
      <c r="D479" s="16">
        <v>0</v>
      </c>
      <c r="E479" s="16"/>
      <c r="F479" s="16">
        <v>250</v>
      </c>
      <c r="G479" s="16">
        <v>280</v>
      </c>
      <c r="H479" s="198">
        <v>280</v>
      </c>
      <c r="I479" s="137">
        <v>280</v>
      </c>
      <c r="J479" s="137">
        <v>280</v>
      </c>
    </row>
    <row r="480" spans="1:10" s="24" customFormat="1" x14ac:dyDescent="0.25">
      <c r="A480" s="123" t="s">
        <v>490</v>
      </c>
      <c r="B480" s="29" t="s">
        <v>491</v>
      </c>
      <c r="C480" s="87">
        <v>4733</v>
      </c>
      <c r="D480" s="16">
        <v>6856</v>
      </c>
      <c r="E480" s="16"/>
      <c r="F480" s="16">
        <v>570</v>
      </c>
      <c r="G480" s="16">
        <v>780</v>
      </c>
      <c r="H480" s="198">
        <v>800</v>
      </c>
      <c r="I480" s="137">
        <v>800</v>
      </c>
      <c r="J480" s="137">
        <v>800</v>
      </c>
    </row>
    <row r="481" spans="1:10" s="24" customFormat="1" x14ac:dyDescent="0.25">
      <c r="A481" s="123">
        <v>635006</v>
      </c>
      <c r="B481" s="29" t="s">
        <v>509</v>
      </c>
      <c r="C481" s="87">
        <v>0</v>
      </c>
      <c r="D481" s="16">
        <v>0</v>
      </c>
      <c r="E481" s="16"/>
      <c r="F481" s="16">
        <v>6600</v>
      </c>
      <c r="G481" s="16">
        <v>6530</v>
      </c>
      <c r="H481" s="198">
        <v>3300</v>
      </c>
      <c r="I481" s="137">
        <v>0</v>
      </c>
      <c r="J481" s="137">
        <v>0</v>
      </c>
    </row>
    <row r="482" spans="1:10" s="24" customFormat="1" x14ac:dyDescent="0.25">
      <c r="A482" s="123" t="s">
        <v>460</v>
      </c>
      <c r="B482" s="29" t="s">
        <v>462</v>
      </c>
      <c r="C482" s="87">
        <v>63</v>
      </c>
      <c r="D482" s="16">
        <v>150</v>
      </c>
      <c r="E482" s="16"/>
      <c r="F482" s="16">
        <v>100</v>
      </c>
      <c r="G482" s="16">
        <v>100</v>
      </c>
      <c r="H482" s="198">
        <v>100</v>
      </c>
      <c r="I482" s="137">
        <v>100</v>
      </c>
      <c r="J482" s="137">
        <v>100</v>
      </c>
    </row>
    <row r="483" spans="1:10" s="24" customFormat="1" x14ac:dyDescent="0.25">
      <c r="A483" s="123" t="s">
        <v>477</v>
      </c>
      <c r="B483" s="29" t="s">
        <v>464</v>
      </c>
      <c r="C483" s="87">
        <v>560</v>
      </c>
      <c r="D483" s="16">
        <v>300</v>
      </c>
      <c r="E483" s="16"/>
      <c r="F483" s="16">
        <v>150</v>
      </c>
      <c r="G483" s="16">
        <v>161</v>
      </c>
      <c r="H483" s="198">
        <v>150</v>
      </c>
      <c r="I483" s="137">
        <v>150</v>
      </c>
      <c r="J483" s="137">
        <v>150</v>
      </c>
    </row>
    <row r="484" spans="1:10" s="24" customFormat="1" x14ac:dyDescent="0.25">
      <c r="A484" s="123" t="s">
        <v>463</v>
      </c>
      <c r="B484" s="29" t="s">
        <v>492</v>
      </c>
      <c r="C484" s="87">
        <v>39</v>
      </c>
      <c r="D484" s="16">
        <v>49</v>
      </c>
      <c r="E484" s="16"/>
      <c r="F484" s="16">
        <v>50</v>
      </c>
      <c r="G484" s="16">
        <v>72</v>
      </c>
      <c r="H484" s="198">
        <v>70</v>
      </c>
      <c r="I484" s="137">
        <v>70</v>
      </c>
      <c r="J484" s="137">
        <v>70</v>
      </c>
    </row>
    <row r="485" spans="1:10" s="24" customFormat="1" x14ac:dyDescent="0.25">
      <c r="A485" s="123" t="s">
        <v>465</v>
      </c>
      <c r="B485" s="29" t="s">
        <v>461</v>
      </c>
      <c r="C485" s="87">
        <v>125</v>
      </c>
      <c r="D485" s="16">
        <v>96</v>
      </c>
      <c r="E485" s="16"/>
      <c r="F485" s="16">
        <v>50</v>
      </c>
      <c r="G485" s="16">
        <v>50</v>
      </c>
      <c r="H485" s="198">
        <v>50</v>
      </c>
      <c r="I485" s="137">
        <v>50</v>
      </c>
      <c r="J485" s="137">
        <v>50</v>
      </c>
    </row>
    <row r="486" spans="1:10" s="24" customFormat="1" x14ac:dyDescent="0.25">
      <c r="A486" s="123">
        <v>637005</v>
      </c>
      <c r="B486" s="29" t="s">
        <v>493</v>
      </c>
      <c r="C486" s="87">
        <v>372</v>
      </c>
      <c r="D486" s="16">
        <v>226</v>
      </c>
      <c r="E486" s="16"/>
      <c r="F486" s="16">
        <v>400</v>
      </c>
      <c r="G486" s="16">
        <v>186</v>
      </c>
      <c r="H486" s="198">
        <v>200</v>
      </c>
      <c r="I486" s="137">
        <v>200</v>
      </c>
      <c r="J486" s="137">
        <v>200</v>
      </c>
    </row>
    <row r="487" spans="1:10" s="24" customFormat="1" x14ac:dyDescent="0.25">
      <c r="A487" s="123">
        <v>637014</v>
      </c>
      <c r="B487" s="29" t="s">
        <v>467</v>
      </c>
      <c r="C487" s="87">
        <v>61</v>
      </c>
      <c r="D487" s="16">
        <v>104</v>
      </c>
      <c r="E487" s="16"/>
      <c r="F487" s="16">
        <v>100</v>
      </c>
      <c r="G487" s="16">
        <v>46</v>
      </c>
      <c r="H487" s="198">
        <v>100</v>
      </c>
      <c r="I487" s="137">
        <v>100</v>
      </c>
      <c r="J487" s="137">
        <v>100</v>
      </c>
    </row>
    <row r="488" spans="1:10" s="24" customFormat="1" x14ac:dyDescent="0.25">
      <c r="A488" s="123">
        <v>637006</v>
      </c>
      <c r="B488" s="29" t="s">
        <v>514</v>
      </c>
      <c r="C488" s="87">
        <v>21</v>
      </c>
      <c r="D488" s="16">
        <v>11</v>
      </c>
      <c r="E488" s="16"/>
      <c r="F488" s="16">
        <v>0</v>
      </c>
      <c r="G488" s="16">
        <v>0</v>
      </c>
      <c r="H488" s="198">
        <v>0</v>
      </c>
      <c r="I488" s="137">
        <v>0</v>
      </c>
      <c r="J488" s="137">
        <v>0</v>
      </c>
    </row>
    <row r="489" spans="1:10" s="24" customFormat="1" x14ac:dyDescent="0.25">
      <c r="A489" s="123">
        <v>642015</v>
      </c>
      <c r="B489" s="29" t="s">
        <v>515</v>
      </c>
      <c r="C489" s="87">
        <v>280</v>
      </c>
      <c r="D489" s="16">
        <v>196</v>
      </c>
      <c r="E489" s="16"/>
      <c r="F489" s="16">
        <v>0</v>
      </c>
      <c r="G489" s="16">
        <v>0</v>
      </c>
      <c r="H489" s="198">
        <v>0</v>
      </c>
      <c r="I489" s="137">
        <v>0</v>
      </c>
      <c r="J489" s="137">
        <v>0</v>
      </c>
    </row>
    <row r="490" spans="1:10" s="24" customFormat="1" x14ac:dyDescent="0.25">
      <c r="A490" s="123">
        <v>637016</v>
      </c>
      <c r="B490" s="29" t="s">
        <v>137</v>
      </c>
      <c r="C490" s="87">
        <v>328</v>
      </c>
      <c r="D490" s="16">
        <v>322</v>
      </c>
      <c r="E490" s="16"/>
      <c r="F490" s="16">
        <v>320</v>
      </c>
      <c r="G490" s="16">
        <v>320</v>
      </c>
      <c r="H490" s="198">
        <v>320</v>
      </c>
      <c r="I490" s="137">
        <v>320</v>
      </c>
      <c r="J490" s="137">
        <v>320</v>
      </c>
    </row>
    <row r="491" spans="1:10" s="24" customFormat="1" x14ac:dyDescent="0.25">
      <c r="A491" s="124" t="s">
        <v>494</v>
      </c>
      <c r="B491" s="29"/>
      <c r="C491" s="82">
        <v>55423</v>
      </c>
      <c r="D491" s="28">
        <v>56626</v>
      </c>
      <c r="E491" s="16"/>
      <c r="F491" s="28">
        <f>SUM(F457:F490)</f>
        <v>58070</v>
      </c>
      <c r="G491" s="28">
        <f>SUM(G457:G490)</f>
        <v>58000</v>
      </c>
      <c r="H491" s="191">
        <f>SUM(H457:H490)</f>
        <v>56538</v>
      </c>
      <c r="I491" s="142">
        <f>SUM(I457:I490)</f>
        <v>53238</v>
      </c>
      <c r="J491" s="142">
        <f>SUM(J457:J490)</f>
        <v>53238</v>
      </c>
    </row>
    <row r="492" spans="1:10" s="24" customFormat="1" x14ac:dyDescent="0.25">
      <c r="A492" s="125" t="s">
        <v>495</v>
      </c>
      <c r="B492" s="67"/>
      <c r="C492" s="87"/>
      <c r="D492" s="16"/>
      <c r="E492" s="16"/>
      <c r="F492" s="16"/>
      <c r="G492" s="16"/>
      <c r="H492" s="198"/>
      <c r="I492" s="137"/>
      <c r="J492" s="137"/>
    </row>
    <row r="493" spans="1:10" s="24" customFormat="1" x14ac:dyDescent="0.25">
      <c r="A493" s="123">
        <v>637001</v>
      </c>
      <c r="B493" s="29" t="s">
        <v>255</v>
      </c>
      <c r="C493" s="87">
        <v>529</v>
      </c>
      <c r="D493" s="25">
        <v>483</v>
      </c>
      <c r="E493" s="25">
        <v>1000</v>
      </c>
      <c r="F493" s="25">
        <v>900</v>
      </c>
      <c r="G493" s="25">
        <v>600</v>
      </c>
      <c r="H493" s="33">
        <v>900</v>
      </c>
      <c r="I493" s="137">
        <v>900</v>
      </c>
      <c r="J493" s="137">
        <v>900</v>
      </c>
    </row>
    <row r="494" spans="1:10" s="24" customFormat="1" x14ac:dyDescent="0.25">
      <c r="A494" s="127" t="s">
        <v>256</v>
      </c>
      <c r="B494" s="25"/>
      <c r="C494" s="82">
        <v>529</v>
      </c>
      <c r="D494" s="28">
        <f t="shared" ref="D494:J494" si="38">SUM(D493)</f>
        <v>483</v>
      </c>
      <c r="E494" s="28">
        <f t="shared" si="38"/>
        <v>1000</v>
      </c>
      <c r="F494" s="28">
        <f t="shared" si="38"/>
        <v>900</v>
      </c>
      <c r="G494" s="28">
        <f t="shared" si="38"/>
        <v>600</v>
      </c>
      <c r="H494" s="191">
        <f t="shared" si="38"/>
        <v>900</v>
      </c>
      <c r="I494" s="142">
        <f t="shared" si="38"/>
        <v>900</v>
      </c>
      <c r="J494" s="142">
        <f t="shared" si="38"/>
        <v>900</v>
      </c>
    </row>
    <row r="495" spans="1:10" s="24" customFormat="1" x14ac:dyDescent="0.25">
      <c r="A495" s="50" t="s">
        <v>257</v>
      </c>
      <c r="B495" s="25"/>
      <c r="C495" s="82">
        <v>117350</v>
      </c>
      <c r="D495" s="28">
        <f>SUM(D316+D422+D494)</f>
        <v>362377</v>
      </c>
      <c r="E495" s="28">
        <f>SUM(E316+E422+E494)</f>
        <v>362941</v>
      </c>
      <c r="F495" s="28">
        <f>SUM(F494,F491,F455,F423,F361,F316)</f>
        <v>478151</v>
      </c>
      <c r="G495" s="28">
        <f>SUM(G494,G491,G455,G423,G361,G316)</f>
        <v>488026</v>
      </c>
      <c r="H495" s="191">
        <f>SUM(H494,H491,H455,H423,H361,H316)</f>
        <v>530974</v>
      </c>
      <c r="I495" s="142">
        <f>SUM(I494,I491,I455,I423,I361,I316)</f>
        <v>512674</v>
      </c>
      <c r="J495" s="142">
        <f>SUM(J494,J491,J455,J423,J361,J316)</f>
        <v>512674</v>
      </c>
    </row>
    <row r="496" spans="1:10" s="24" customFormat="1" x14ac:dyDescent="0.25">
      <c r="A496" s="126" t="s">
        <v>258</v>
      </c>
      <c r="B496" s="25"/>
      <c r="C496" s="87"/>
      <c r="D496" s="25"/>
      <c r="E496" s="25"/>
      <c r="F496" s="25"/>
      <c r="G496" s="25"/>
      <c r="H496" s="33"/>
      <c r="I496" s="137"/>
      <c r="J496" s="137"/>
    </row>
    <row r="497" spans="1:10" s="24" customFormat="1" x14ac:dyDescent="0.25">
      <c r="A497" s="118" t="s">
        <v>104</v>
      </c>
      <c r="B497" s="34" t="s">
        <v>259</v>
      </c>
      <c r="C497" s="86">
        <v>2522</v>
      </c>
      <c r="D497" s="25">
        <v>5747</v>
      </c>
      <c r="E497" s="25">
        <v>6200</v>
      </c>
      <c r="F497" s="25">
        <v>6200</v>
      </c>
      <c r="G497" s="25">
        <v>4400</v>
      </c>
      <c r="H497" s="33">
        <v>5000</v>
      </c>
      <c r="I497" s="137">
        <v>5000</v>
      </c>
      <c r="J497" s="137">
        <v>5000</v>
      </c>
    </row>
    <row r="498" spans="1:10" x14ac:dyDescent="0.25">
      <c r="A498" s="128" t="s">
        <v>496</v>
      </c>
      <c r="B498" s="34" t="s">
        <v>260</v>
      </c>
      <c r="C498" s="86">
        <v>4746</v>
      </c>
      <c r="D498" s="25">
        <v>6049</v>
      </c>
      <c r="E498" s="25">
        <v>6050</v>
      </c>
      <c r="F498" s="25">
        <v>7000</v>
      </c>
      <c r="G498" s="25">
        <v>5630</v>
      </c>
      <c r="H498" s="33">
        <v>6000</v>
      </c>
      <c r="I498" s="137">
        <v>6000</v>
      </c>
      <c r="J498" s="137">
        <v>6000</v>
      </c>
    </row>
    <row r="499" spans="1:10" x14ac:dyDescent="0.25">
      <c r="A499" s="39">
        <v>642001</v>
      </c>
      <c r="B499" s="34" t="s">
        <v>261</v>
      </c>
      <c r="C499" s="86">
        <v>20121</v>
      </c>
      <c r="D499" s="25">
        <v>14000</v>
      </c>
      <c r="E499" s="25">
        <v>14000</v>
      </c>
      <c r="F499" s="25">
        <v>12000</v>
      </c>
      <c r="G499" s="25">
        <v>12000</v>
      </c>
      <c r="H499" s="33">
        <v>12000</v>
      </c>
      <c r="I499" s="137">
        <v>12000</v>
      </c>
      <c r="J499" s="137">
        <v>12000</v>
      </c>
    </row>
    <row r="500" spans="1:10" x14ac:dyDescent="0.25">
      <c r="A500" s="25" t="s">
        <v>196</v>
      </c>
      <c r="B500" s="34" t="s">
        <v>262</v>
      </c>
      <c r="C500" s="86">
        <v>722</v>
      </c>
      <c r="D500" s="25">
        <v>1000</v>
      </c>
      <c r="E500" s="25">
        <v>1000</v>
      </c>
      <c r="F500" s="25">
        <v>1000</v>
      </c>
      <c r="G500" s="25">
        <v>1000</v>
      </c>
      <c r="H500" s="33">
        <v>1000</v>
      </c>
      <c r="I500" s="137">
        <v>1000</v>
      </c>
      <c r="J500" s="137">
        <v>1000</v>
      </c>
    </row>
    <row r="501" spans="1:10" s="24" customFormat="1" x14ac:dyDescent="0.25">
      <c r="A501" s="28" t="s">
        <v>263</v>
      </c>
      <c r="B501" s="25"/>
      <c r="C501" s="82">
        <v>28111</v>
      </c>
      <c r="D501" s="28">
        <f t="shared" ref="D501:J501" si="39">SUM(D497:D500)</f>
        <v>26796</v>
      </c>
      <c r="E501" s="28">
        <f t="shared" si="39"/>
        <v>27250</v>
      </c>
      <c r="F501" s="28">
        <f t="shared" si="39"/>
        <v>26200</v>
      </c>
      <c r="G501" s="28">
        <f t="shared" si="39"/>
        <v>23030</v>
      </c>
      <c r="H501" s="191">
        <f t="shared" si="39"/>
        <v>24000</v>
      </c>
      <c r="I501" s="142">
        <f t="shared" si="39"/>
        <v>24000</v>
      </c>
      <c r="J501" s="142">
        <f t="shared" si="39"/>
        <v>24000</v>
      </c>
    </row>
    <row r="502" spans="1:10" x14ac:dyDescent="0.25">
      <c r="A502" s="52" t="s">
        <v>264</v>
      </c>
      <c r="B502" s="25"/>
      <c r="C502" s="87"/>
      <c r="D502" s="25"/>
      <c r="E502" s="25"/>
      <c r="F502" s="25"/>
      <c r="G502" s="25"/>
      <c r="H502" s="33"/>
      <c r="I502" s="137"/>
      <c r="J502" s="137"/>
    </row>
    <row r="503" spans="1:10" x14ac:dyDescent="0.25">
      <c r="A503" s="51" t="s">
        <v>265</v>
      </c>
      <c r="B503" s="35"/>
      <c r="C503" s="89"/>
      <c r="D503" s="35"/>
      <c r="E503" s="35"/>
      <c r="F503" s="35"/>
      <c r="G503" s="35"/>
      <c r="H503" s="197"/>
      <c r="I503" s="147"/>
      <c r="J503" s="147"/>
    </row>
    <row r="504" spans="1:10" x14ac:dyDescent="0.25">
      <c r="A504" s="25" t="s">
        <v>104</v>
      </c>
      <c r="B504" s="34" t="s">
        <v>259</v>
      </c>
      <c r="C504" s="86">
        <v>1314</v>
      </c>
      <c r="D504" s="25">
        <v>1286</v>
      </c>
      <c r="E504" s="25">
        <v>1450</v>
      </c>
      <c r="F504" s="25">
        <v>1700</v>
      </c>
      <c r="G504" s="25">
        <v>2140</v>
      </c>
      <c r="H504" s="33">
        <v>2200</v>
      </c>
      <c r="I504" s="137">
        <v>2200</v>
      </c>
      <c r="J504" s="137">
        <v>2200</v>
      </c>
    </row>
    <row r="505" spans="1:10" x14ac:dyDescent="0.25">
      <c r="A505" s="33" t="s">
        <v>106</v>
      </c>
      <c r="B505" s="34" t="s">
        <v>260</v>
      </c>
      <c r="C505" s="86">
        <v>2389</v>
      </c>
      <c r="D505" s="25">
        <v>2216</v>
      </c>
      <c r="E505" s="25">
        <v>2300</v>
      </c>
      <c r="F505" s="25">
        <v>2500</v>
      </c>
      <c r="G505" s="25">
        <v>1300</v>
      </c>
      <c r="H505" s="33">
        <v>1500</v>
      </c>
      <c r="I505" s="137">
        <v>1500</v>
      </c>
      <c r="J505" s="137">
        <v>1500</v>
      </c>
    </row>
    <row r="506" spans="1:10" x14ac:dyDescent="0.25">
      <c r="A506" s="27">
        <v>633004</v>
      </c>
      <c r="B506" s="34" t="s">
        <v>266</v>
      </c>
      <c r="C506" s="86">
        <v>176</v>
      </c>
      <c r="D506" s="25">
        <v>161</v>
      </c>
      <c r="E506" s="25">
        <v>200</v>
      </c>
      <c r="F506" s="25">
        <v>400</v>
      </c>
      <c r="G506" s="25">
        <v>0</v>
      </c>
      <c r="H506" s="33">
        <v>400</v>
      </c>
      <c r="I506" s="137">
        <v>400</v>
      </c>
      <c r="J506" s="137">
        <v>400</v>
      </c>
    </row>
    <row r="507" spans="1:10" x14ac:dyDescent="0.25">
      <c r="A507" s="27">
        <v>633006</v>
      </c>
      <c r="B507" s="34" t="s">
        <v>183</v>
      </c>
      <c r="C507" s="86">
        <v>751</v>
      </c>
      <c r="D507" s="25">
        <v>767</v>
      </c>
      <c r="E507" s="25">
        <v>1000</v>
      </c>
      <c r="F507" s="25">
        <v>900</v>
      </c>
      <c r="G507" s="25">
        <v>900</v>
      </c>
      <c r="H507" s="33">
        <v>900</v>
      </c>
      <c r="I507" s="137">
        <v>900</v>
      </c>
      <c r="J507" s="137">
        <v>900</v>
      </c>
    </row>
    <row r="508" spans="1:10" x14ac:dyDescent="0.25">
      <c r="A508" s="27">
        <v>633010</v>
      </c>
      <c r="B508" s="34" t="s">
        <v>267</v>
      </c>
      <c r="C508" s="86">
        <v>0</v>
      </c>
      <c r="D508" s="25">
        <v>0</v>
      </c>
      <c r="E508" s="25">
        <v>100</v>
      </c>
      <c r="F508" s="25">
        <v>90</v>
      </c>
      <c r="G508" s="25">
        <v>0</v>
      </c>
      <c r="H508" s="33">
        <v>90</v>
      </c>
      <c r="I508" s="137">
        <v>90</v>
      </c>
      <c r="J508" s="137">
        <v>90</v>
      </c>
    </row>
    <row r="509" spans="1:10" x14ac:dyDescent="0.25">
      <c r="A509" s="27">
        <v>635004</v>
      </c>
      <c r="B509" s="34" t="s">
        <v>268</v>
      </c>
      <c r="C509" s="86">
        <v>274</v>
      </c>
      <c r="D509" s="25">
        <v>300</v>
      </c>
      <c r="E509" s="25">
        <v>150</v>
      </c>
      <c r="F509" s="25">
        <v>130</v>
      </c>
      <c r="G509" s="25">
        <v>0</v>
      </c>
      <c r="H509" s="33">
        <v>130</v>
      </c>
      <c r="I509" s="137">
        <v>130</v>
      </c>
      <c r="J509" s="137">
        <v>130</v>
      </c>
    </row>
    <row r="510" spans="1:10" x14ac:dyDescent="0.25">
      <c r="A510" s="27">
        <v>637004</v>
      </c>
      <c r="B510" s="34" t="s">
        <v>269</v>
      </c>
      <c r="C510" s="94">
        <v>192</v>
      </c>
      <c r="D510" s="25">
        <v>407</v>
      </c>
      <c r="E510" s="25">
        <v>300</v>
      </c>
      <c r="F510" s="25">
        <v>300</v>
      </c>
      <c r="G510" s="25">
        <v>300</v>
      </c>
      <c r="H510" s="33">
        <v>300</v>
      </c>
      <c r="I510" s="137">
        <v>300</v>
      </c>
      <c r="J510" s="137">
        <v>300</v>
      </c>
    </row>
    <row r="511" spans="1:10" x14ac:dyDescent="0.25">
      <c r="A511" s="30" t="s">
        <v>270</v>
      </c>
      <c r="B511" s="25"/>
      <c r="C511" s="78">
        <v>5096</v>
      </c>
      <c r="D511" s="28">
        <f t="shared" ref="D511:J511" si="40">SUM(D504:D510)</f>
        <v>5137</v>
      </c>
      <c r="E511" s="28">
        <f t="shared" si="40"/>
        <v>5500</v>
      </c>
      <c r="F511" s="28">
        <f t="shared" ref="F511:H511" si="41">SUM(F504:F510)</f>
        <v>6020</v>
      </c>
      <c r="G511" s="28">
        <f t="shared" si="41"/>
        <v>4640</v>
      </c>
      <c r="H511" s="191">
        <f t="shared" si="41"/>
        <v>5520</v>
      </c>
      <c r="I511" s="142">
        <f t="shared" si="40"/>
        <v>5520</v>
      </c>
      <c r="J511" s="142">
        <f t="shared" si="40"/>
        <v>5520</v>
      </c>
    </row>
    <row r="512" spans="1:10" x14ac:dyDescent="0.25">
      <c r="A512" s="53" t="s">
        <v>271</v>
      </c>
      <c r="B512" s="25"/>
      <c r="C512" s="76"/>
      <c r="D512" s="25"/>
      <c r="E512" s="25"/>
      <c r="F512" s="25"/>
      <c r="G512" s="25"/>
      <c r="H512" s="33"/>
      <c r="I512" s="137"/>
      <c r="J512" s="137"/>
    </row>
    <row r="513" spans="1:10" x14ac:dyDescent="0.25">
      <c r="A513" s="46">
        <v>611</v>
      </c>
      <c r="B513" s="34" t="s">
        <v>272</v>
      </c>
      <c r="C513" s="94">
        <v>3283</v>
      </c>
      <c r="D513" s="25">
        <v>0</v>
      </c>
      <c r="E513" s="25">
        <v>0</v>
      </c>
      <c r="F513" s="25">
        <v>0</v>
      </c>
      <c r="G513" s="25">
        <v>0</v>
      </c>
      <c r="H513" s="33">
        <v>0</v>
      </c>
      <c r="I513" s="137">
        <v>0</v>
      </c>
      <c r="J513" s="137">
        <v>0</v>
      </c>
    </row>
    <row r="514" spans="1:10" x14ac:dyDescent="0.25">
      <c r="A514" s="46">
        <v>621</v>
      </c>
      <c r="B514" s="34" t="s">
        <v>175</v>
      </c>
      <c r="C514" s="94">
        <v>134</v>
      </c>
      <c r="D514" s="25">
        <v>0</v>
      </c>
      <c r="E514" s="25">
        <v>0</v>
      </c>
      <c r="F514" s="25">
        <v>0</v>
      </c>
      <c r="G514" s="25">
        <v>0</v>
      </c>
      <c r="H514" s="33">
        <v>0</v>
      </c>
      <c r="I514" s="137">
        <v>0</v>
      </c>
      <c r="J514" s="137">
        <v>0</v>
      </c>
    </row>
    <row r="515" spans="1:10" x14ac:dyDescent="0.25">
      <c r="A515" s="27">
        <v>625001</v>
      </c>
      <c r="B515" s="34" t="s">
        <v>97</v>
      </c>
      <c r="C515" s="94">
        <v>19</v>
      </c>
      <c r="D515" s="25">
        <v>0</v>
      </c>
      <c r="E515" s="25">
        <v>0</v>
      </c>
      <c r="F515" s="25">
        <v>0</v>
      </c>
      <c r="G515" s="25">
        <v>0</v>
      </c>
      <c r="H515" s="33">
        <v>0</v>
      </c>
      <c r="I515" s="137">
        <v>0</v>
      </c>
      <c r="J515" s="137">
        <v>0</v>
      </c>
    </row>
    <row r="516" spans="1:10" x14ac:dyDescent="0.25">
      <c r="A516" s="27">
        <v>625002</v>
      </c>
      <c r="B516" s="34" t="s">
        <v>163</v>
      </c>
      <c r="C516" s="94">
        <v>188</v>
      </c>
      <c r="D516" s="25">
        <v>0</v>
      </c>
      <c r="E516" s="25">
        <v>0</v>
      </c>
      <c r="F516" s="25">
        <v>0</v>
      </c>
      <c r="G516" s="25">
        <v>0</v>
      </c>
      <c r="H516" s="33">
        <v>0</v>
      </c>
      <c r="I516" s="137">
        <v>0</v>
      </c>
      <c r="J516" s="137">
        <v>0</v>
      </c>
    </row>
    <row r="517" spans="1:10" x14ac:dyDescent="0.25">
      <c r="A517" s="27">
        <v>625003</v>
      </c>
      <c r="B517" s="34" t="s">
        <v>99</v>
      </c>
      <c r="C517" s="94">
        <v>26</v>
      </c>
      <c r="D517" s="25">
        <v>0</v>
      </c>
      <c r="E517" s="25">
        <v>0</v>
      </c>
      <c r="F517" s="25">
        <v>0</v>
      </c>
      <c r="G517" s="25">
        <v>0</v>
      </c>
      <c r="H517" s="33">
        <v>0</v>
      </c>
      <c r="I517" s="137">
        <v>0</v>
      </c>
      <c r="J517" s="137">
        <v>0</v>
      </c>
    </row>
    <row r="518" spans="1:10" x14ac:dyDescent="0.25">
      <c r="A518" s="27">
        <v>625007</v>
      </c>
      <c r="B518" s="34" t="s">
        <v>102</v>
      </c>
      <c r="C518" s="94">
        <v>64</v>
      </c>
      <c r="D518" s="25">
        <v>0</v>
      </c>
      <c r="E518" s="25">
        <v>0</v>
      </c>
      <c r="F518" s="25">
        <v>0</v>
      </c>
      <c r="G518" s="25">
        <v>0</v>
      </c>
      <c r="H518" s="33">
        <v>0</v>
      </c>
      <c r="I518" s="137">
        <v>0</v>
      </c>
      <c r="J518" s="137">
        <v>0</v>
      </c>
    </row>
    <row r="519" spans="1:10" x14ac:dyDescent="0.25">
      <c r="A519" s="27">
        <v>633006</v>
      </c>
      <c r="B519" s="34" t="s">
        <v>183</v>
      </c>
      <c r="C519" s="94">
        <v>3</v>
      </c>
      <c r="D519" s="25">
        <v>265</v>
      </c>
      <c r="E519" s="25">
        <v>100</v>
      </c>
      <c r="F519" s="25">
        <v>90</v>
      </c>
      <c r="G519" s="25">
        <v>0</v>
      </c>
      <c r="H519" s="33">
        <v>90</v>
      </c>
      <c r="I519" s="137">
        <v>90</v>
      </c>
      <c r="J519" s="137">
        <v>90</v>
      </c>
    </row>
    <row r="520" spans="1:10" x14ac:dyDescent="0.25">
      <c r="A520" s="27">
        <v>633009</v>
      </c>
      <c r="B520" s="34" t="s">
        <v>273</v>
      </c>
      <c r="C520" s="94">
        <v>770</v>
      </c>
      <c r="D520" s="25">
        <v>327</v>
      </c>
      <c r="E520" s="25">
        <v>500</v>
      </c>
      <c r="F520" s="25">
        <v>450</v>
      </c>
      <c r="G520" s="25">
        <v>660</v>
      </c>
      <c r="H520" s="33">
        <v>450</v>
      </c>
      <c r="I520" s="137">
        <v>450</v>
      </c>
      <c r="J520" s="137">
        <v>450</v>
      </c>
    </row>
    <row r="521" spans="1:10" x14ac:dyDescent="0.25">
      <c r="A521" s="27">
        <v>633016</v>
      </c>
      <c r="B521" s="34" t="s">
        <v>127</v>
      </c>
      <c r="C521" s="94">
        <v>109</v>
      </c>
      <c r="D521" s="25">
        <v>75</v>
      </c>
      <c r="E521" s="25">
        <v>135</v>
      </c>
      <c r="F521" s="25">
        <v>120</v>
      </c>
      <c r="G521" s="25">
        <v>0</v>
      </c>
      <c r="H521" s="33">
        <v>120</v>
      </c>
      <c r="I521" s="137">
        <v>120</v>
      </c>
      <c r="J521" s="137">
        <v>120</v>
      </c>
    </row>
    <row r="522" spans="1:10" x14ac:dyDescent="0.25">
      <c r="A522" s="30" t="s">
        <v>274</v>
      </c>
      <c r="B522" s="25"/>
      <c r="C522" s="78">
        <v>4596</v>
      </c>
      <c r="D522" s="28">
        <f t="shared" ref="D522:J522" si="42">SUM(D513:D521)</f>
        <v>667</v>
      </c>
      <c r="E522" s="28">
        <f t="shared" si="42"/>
        <v>735</v>
      </c>
      <c r="F522" s="28">
        <f t="shared" ref="F522:H522" si="43">SUM(F513:F521)</f>
        <v>660</v>
      </c>
      <c r="G522" s="28">
        <f t="shared" si="43"/>
        <v>660</v>
      </c>
      <c r="H522" s="191">
        <f t="shared" si="43"/>
        <v>660</v>
      </c>
      <c r="I522" s="142">
        <f t="shared" si="42"/>
        <v>660</v>
      </c>
      <c r="J522" s="142">
        <f t="shared" si="42"/>
        <v>660</v>
      </c>
    </row>
    <row r="523" spans="1:10" x14ac:dyDescent="0.25">
      <c r="A523" s="50" t="s">
        <v>275</v>
      </c>
      <c r="B523" s="25"/>
      <c r="C523" s="76"/>
      <c r="D523" s="25"/>
      <c r="E523" s="25"/>
      <c r="F523" s="25"/>
      <c r="G523" s="25"/>
      <c r="H523" s="33"/>
      <c r="I523" s="137"/>
      <c r="J523" s="137"/>
    </row>
    <row r="524" spans="1:10" x14ac:dyDescent="0.25">
      <c r="A524" s="27">
        <v>633006</v>
      </c>
      <c r="B524" s="34" t="s">
        <v>276</v>
      </c>
      <c r="C524" s="94">
        <v>98</v>
      </c>
      <c r="D524" s="25">
        <v>87</v>
      </c>
      <c r="E524" s="25">
        <v>87</v>
      </c>
      <c r="F524" s="25">
        <v>130</v>
      </c>
      <c r="G524" s="25">
        <v>110</v>
      </c>
      <c r="H524" s="33">
        <v>130</v>
      </c>
      <c r="I524" s="137">
        <v>130</v>
      </c>
      <c r="J524" s="137">
        <v>130</v>
      </c>
    </row>
    <row r="525" spans="1:10" x14ac:dyDescent="0.25">
      <c r="A525" s="27">
        <v>637002</v>
      </c>
      <c r="B525" s="34" t="s">
        <v>378</v>
      </c>
      <c r="C525" s="94">
        <v>1711</v>
      </c>
      <c r="D525" s="25">
        <v>1377</v>
      </c>
      <c r="E525" s="25">
        <v>2000</v>
      </c>
      <c r="F525" s="25">
        <v>1800</v>
      </c>
      <c r="G525" s="25">
        <v>1800</v>
      </c>
      <c r="H525" s="33">
        <v>1800</v>
      </c>
      <c r="I525" s="137">
        <v>1800</v>
      </c>
      <c r="J525" s="137">
        <v>1800</v>
      </c>
    </row>
    <row r="526" spans="1:10" x14ac:dyDescent="0.25">
      <c r="A526" s="27"/>
      <c r="B526" s="34" t="s">
        <v>379</v>
      </c>
      <c r="C526" s="94">
        <v>0</v>
      </c>
      <c r="D526" s="25">
        <v>0</v>
      </c>
      <c r="E526" s="25">
        <v>0</v>
      </c>
      <c r="F526" s="25">
        <v>200</v>
      </c>
      <c r="G526" s="25">
        <v>161</v>
      </c>
      <c r="H526" s="33">
        <v>200</v>
      </c>
      <c r="I526" s="137">
        <v>200</v>
      </c>
      <c r="J526" s="137">
        <v>200</v>
      </c>
    </row>
    <row r="527" spans="1:10" x14ac:dyDescent="0.25">
      <c r="A527" s="27"/>
      <c r="B527" s="34" t="s">
        <v>380</v>
      </c>
      <c r="C527" s="94">
        <v>0</v>
      </c>
      <c r="D527" s="25">
        <v>0</v>
      </c>
      <c r="E527" s="25">
        <v>0</v>
      </c>
      <c r="F527" s="25">
        <v>300</v>
      </c>
      <c r="G527" s="25">
        <v>300</v>
      </c>
      <c r="H527" s="33">
        <v>0</v>
      </c>
      <c r="I527" s="137">
        <v>0</v>
      </c>
      <c r="J527" s="137">
        <v>0</v>
      </c>
    </row>
    <row r="528" spans="1:10" x14ac:dyDescent="0.25">
      <c r="A528" s="27"/>
      <c r="B528" s="34" t="s">
        <v>381</v>
      </c>
      <c r="C528" s="94">
        <v>0</v>
      </c>
      <c r="D528" s="25">
        <v>0</v>
      </c>
      <c r="E528" s="25">
        <v>0</v>
      </c>
      <c r="F528" s="25">
        <v>2000</v>
      </c>
      <c r="G528" s="25">
        <v>1884</v>
      </c>
      <c r="H528" s="33">
        <v>0</v>
      </c>
      <c r="I528" s="137">
        <v>0</v>
      </c>
      <c r="J528" s="137">
        <v>0</v>
      </c>
    </row>
    <row r="529" spans="1:10" x14ac:dyDescent="0.25">
      <c r="A529" s="27"/>
      <c r="B529" s="34" t="s">
        <v>383</v>
      </c>
      <c r="C529" s="94">
        <v>0</v>
      </c>
      <c r="D529" s="25">
        <v>0</v>
      </c>
      <c r="E529" s="25">
        <v>0</v>
      </c>
      <c r="F529" s="25">
        <v>300</v>
      </c>
      <c r="G529" s="25">
        <v>206</v>
      </c>
      <c r="H529" s="33">
        <v>300</v>
      </c>
      <c r="I529" s="137">
        <v>300</v>
      </c>
      <c r="J529" s="137">
        <v>300</v>
      </c>
    </row>
    <row r="530" spans="1:10" x14ac:dyDescent="0.25">
      <c r="A530" s="27"/>
      <c r="B530" s="34" t="s">
        <v>384</v>
      </c>
      <c r="C530" s="94">
        <v>0</v>
      </c>
      <c r="D530" s="25">
        <v>0</v>
      </c>
      <c r="E530" s="25">
        <v>0</v>
      </c>
      <c r="F530" s="25">
        <v>900</v>
      </c>
      <c r="G530" s="25">
        <v>900</v>
      </c>
      <c r="H530" s="33">
        <v>900</v>
      </c>
      <c r="I530" s="137">
        <v>900</v>
      </c>
      <c r="J530" s="137">
        <v>900</v>
      </c>
    </row>
    <row r="531" spans="1:10" x14ac:dyDescent="0.25">
      <c r="A531" s="27"/>
      <c r="B531" s="34" t="s">
        <v>385</v>
      </c>
      <c r="C531" s="94">
        <v>0</v>
      </c>
      <c r="D531" s="25">
        <v>0</v>
      </c>
      <c r="E531" s="25">
        <v>0</v>
      </c>
      <c r="F531" s="25">
        <v>200</v>
      </c>
      <c r="G531" s="25">
        <v>161</v>
      </c>
      <c r="H531" s="33">
        <v>200</v>
      </c>
      <c r="I531" s="137">
        <v>200</v>
      </c>
      <c r="J531" s="137">
        <v>200</v>
      </c>
    </row>
    <row r="532" spans="1:10" x14ac:dyDescent="0.25">
      <c r="A532" s="27"/>
      <c r="B532" s="34" t="s">
        <v>386</v>
      </c>
      <c r="C532" s="94">
        <v>0</v>
      </c>
      <c r="D532" s="25">
        <v>0</v>
      </c>
      <c r="E532" s="25">
        <v>0</v>
      </c>
      <c r="F532" s="25">
        <v>200</v>
      </c>
      <c r="G532" s="25">
        <v>0</v>
      </c>
      <c r="H532" s="33">
        <v>200</v>
      </c>
      <c r="I532" s="137">
        <v>200</v>
      </c>
      <c r="J532" s="137">
        <v>200</v>
      </c>
    </row>
    <row r="533" spans="1:10" x14ac:dyDescent="0.25">
      <c r="A533" s="27"/>
      <c r="B533" s="34" t="s">
        <v>387</v>
      </c>
      <c r="C533" s="94">
        <v>0</v>
      </c>
      <c r="D533" s="25">
        <v>0</v>
      </c>
      <c r="E533" s="25">
        <v>0</v>
      </c>
      <c r="F533" s="25">
        <v>900</v>
      </c>
      <c r="G533" s="25">
        <v>638</v>
      </c>
      <c r="H533" s="33">
        <v>900</v>
      </c>
      <c r="I533" s="137">
        <v>900</v>
      </c>
      <c r="J533" s="137">
        <v>900</v>
      </c>
    </row>
    <row r="534" spans="1:10" x14ac:dyDescent="0.25">
      <c r="A534" s="27"/>
      <c r="B534" s="34" t="s">
        <v>388</v>
      </c>
      <c r="C534" s="94">
        <v>0</v>
      </c>
      <c r="D534" s="25">
        <v>0</v>
      </c>
      <c r="E534" s="25">
        <v>0</v>
      </c>
      <c r="F534" s="25">
        <v>200</v>
      </c>
      <c r="G534" s="25">
        <v>0</v>
      </c>
      <c r="H534" s="33">
        <v>200</v>
      </c>
      <c r="I534" s="137">
        <v>200</v>
      </c>
      <c r="J534" s="137">
        <v>200</v>
      </c>
    </row>
    <row r="535" spans="1:10" x14ac:dyDescent="0.25">
      <c r="A535" s="27"/>
      <c r="B535" s="34" t="s">
        <v>389</v>
      </c>
      <c r="C535" s="94">
        <v>0</v>
      </c>
      <c r="D535" s="25">
        <v>0</v>
      </c>
      <c r="E535" s="25">
        <v>0</v>
      </c>
      <c r="F535" s="25">
        <v>200</v>
      </c>
      <c r="G535" s="25">
        <v>200</v>
      </c>
      <c r="H535" s="33">
        <v>200</v>
      </c>
      <c r="I535" s="137">
        <v>200</v>
      </c>
      <c r="J535" s="137">
        <v>200</v>
      </c>
    </row>
    <row r="536" spans="1:10" x14ac:dyDescent="0.25">
      <c r="A536" s="31" t="s">
        <v>277</v>
      </c>
      <c r="B536" s="34" t="s">
        <v>278</v>
      </c>
      <c r="C536" s="94">
        <v>300</v>
      </c>
      <c r="D536" s="25">
        <v>600</v>
      </c>
      <c r="E536" s="25">
        <v>600</v>
      </c>
      <c r="F536" s="25">
        <v>800</v>
      </c>
      <c r="G536" s="25">
        <v>800</v>
      </c>
      <c r="H536" s="33">
        <v>800</v>
      </c>
      <c r="I536" s="137">
        <v>800</v>
      </c>
      <c r="J536" s="137">
        <v>800</v>
      </c>
    </row>
    <row r="537" spans="1:10" x14ac:dyDescent="0.25">
      <c r="A537" s="31" t="s">
        <v>279</v>
      </c>
      <c r="B537" s="34" t="s">
        <v>280</v>
      </c>
      <c r="C537" s="94">
        <v>1765</v>
      </c>
      <c r="D537" s="25">
        <v>1747</v>
      </c>
      <c r="E537" s="25">
        <v>2000</v>
      </c>
      <c r="F537" s="25">
        <v>0</v>
      </c>
      <c r="G537" s="25">
        <v>0</v>
      </c>
      <c r="H537" s="33">
        <v>0</v>
      </c>
      <c r="I537" s="137">
        <v>0</v>
      </c>
      <c r="J537" s="137">
        <v>0</v>
      </c>
    </row>
    <row r="538" spans="1:10" s="24" customFormat="1" x14ac:dyDescent="0.25">
      <c r="A538" s="31" t="s">
        <v>281</v>
      </c>
      <c r="B538" s="34" t="s">
        <v>413</v>
      </c>
      <c r="C538" s="94">
        <v>265</v>
      </c>
      <c r="D538" s="25">
        <v>300</v>
      </c>
      <c r="E538" s="25">
        <v>0</v>
      </c>
      <c r="F538" s="25">
        <v>0</v>
      </c>
      <c r="G538" s="25">
        <v>0</v>
      </c>
      <c r="H538" s="33">
        <v>0</v>
      </c>
      <c r="I538" s="137">
        <v>0</v>
      </c>
      <c r="J538" s="137">
        <v>0</v>
      </c>
    </row>
    <row r="539" spans="1:10" s="24" customFormat="1" x14ac:dyDescent="0.25">
      <c r="A539" s="31" t="s">
        <v>282</v>
      </c>
      <c r="B539" s="34" t="s">
        <v>283</v>
      </c>
      <c r="C539" s="94">
        <v>0</v>
      </c>
      <c r="D539" s="25">
        <v>0</v>
      </c>
      <c r="E539" s="25">
        <v>0</v>
      </c>
      <c r="F539" s="25">
        <v>0</v>
      </c>
      <c r="G539" s="25">
        <v>0</v>
      </c>
      <c r="H539" s="33">
        <v>0</v>
      </c>
      <c r="I539" s="137">
        <v>0</v>
      </c>
      <c r="J539" s="137">
        <v>0</v>
      </c>
    </row>
    <row r="540" spans="1:10" s="24" customFormat="1" x14ac:dyDescent="0.25">
      <c r="A540" s="31" t="s">
        <v>284</v>
      </c>
      <c r="B540" s="34" t="s">
        <v>285</v>
      </c>
      <c r="C540" s="94">
        <v>606</v>
      </c>
      <c r="D540" s="25">
        <v>600</v>
      </c>
      <c r="E540" s="25">
        <v>600</v>
      </c>
      <c r="F540" s="25">
        <v>0</v>
      </c>
      <c r="G540" s="25">
        <v>0</v>
      </c>
      <c r="H540" s="33">
        <v>0</v>
      </c>
      <c r="I540" s="137">
        <v>0</v>
      </c>
      <c r="J540" s="137">
        <v>0</v>
      </c>
    </row>
    <row r="541" spans="1:10" s="24" customFormat="1" x14ac:dyDescent="0.25">
      <c r="A541" s="27">
        <v>637004</v>
      </c>
      <c r="B541" s="34" t="s">
        <v>286</v>
      </c>
      <c r="C541" s="94">
        <v>0</v>
      </c>
      <c r="D541" s="25">
        <v>0</v>
      </c>
      <c r="E541" s="25">
        <v>50</v>
      </c>
      <c r="F541" s="25">
        <v>0</v>
      </c>
      <c r="G541" s="25">
        <v>0</v>
      </c>
      <c r="H541" s="33">
        <v>0</v>
      </c>
      <c r="I541" s="137">
        <v>0</v>
      </c>
      <c r="J541" s="137">
        <v>0</v>
      </c>
    </row>
    <row r="542" spans="1:10" s="24" customFormat="1" x14ac:dyDescent="0.25">
      <c r="A542" s="27">
        <v>637027</v>
      </c>
      <c r="B542" s="34" t="s">
        <v>287</v>
      </c>
      <c r="C542" s="94">
        <v>0</v>
      </c>
      <c r="D542" s="25">
        <v>0</v>
      </c>
      <c r="E542" s="25">
        <v>630</v>
      </c>
      <c r="F542" s="25">
        <v>630</v>
      </c>
      <c r="G542" s="25">
        <v>1630</v>
      </c>
      <c r="H542" s="33">
        <v>1000</v>
      </c>
      <c r="I542" s="137">
        <v>1000</v>
      </c>
      <c r="J542" s="137">
        <v>1000</v>
      </c>
    </row>
    <row r="543" spans="1:10" s="24" customFormat="1" x14ac:dyDescent="0.25">
      <c r="A543" s="30" t="s">
        <v>288</v>
      </c>
      <c r="B543" s="25"/>
      <c r="C543" s="28">
        <v>4745</v>
      </c>
      <c r="D543" s="28">
        <f t="shared" ref="D543:J543" si="44">SUM(D524:D542)</f>
        <v>4711</v>
      </c>
      <c r="E543" s="28">
        <f t="shared" si="44"/>
        <v>5967</v>
      </c>
      <c r="F543" s="28">
        <f t="shared" ref="F543:H543" si="45">SUM(F524:F542)</f>
        <v>8760</v>
      </c>
      <c r="G543" s="28">
        <f t="shared" si="45"/>
        <v>8790</v>
      </c>
      <c r="H543" s="191">
        <f t="shared" si="45"/>
        <v>6830</v>
      </c>
      <c r="I543" s="142">
        <f t="shared" si="44"/>
        <v>6830</v>
      </c>
      <c r="J543" s="142">
        <f t="shared" si="44"/>
        <v>6830</v>
      </c>
    </row>
    <row r="544" spans="1:10" s="24" customFormat="1" x14ac:dyDescent="0.25">
      <c r="A544" s="28" t="s">
        <v>289</v>
      </c>
      <c r="B544" s="25"/>
      <c r="C544" s="28">
        <v>14437</v>
      </c>
      <c r="D544" s="28">
        <f t="shared" ref="D544:J544" si="46">SUM(D511+D522+D543)</f>
        <v>10515</v>
      </c>
      <c r="E544" s="28">
        <f t="shared" si="46"/>
        <v>12202</v>
      </c>
      <c r="F544" s="28">
        <f t="shared" si="46"/>
        <v>15440</v>
      </c>
      <c r="G544" s="28">
        <f t="shared" si="46"/>
        <v>14090</v>
      </c>
      <c r="H544" s="191">
        <f t="shared" si="46"/>
        <v>13010</v>
      </c>
      <c r="I544" s="142">
        <f t="shared" si="46"/>
        <v>13010</v>
      </c>
      <c r="J544" s="142">
        <f t="shared" si="46"/>
        <v>13010</v>
      </c>
    </row>
    <row r="545" spans="1:10" s="24" customFormat="1" x14ac:dyDescent="0.25">
      <c r="A545" s="52" t="s">
        <v>290</v>
      </c>
      <c r="B545" s="25"/>
      <c r="C545" s="25"/>
      <c r="D545" s="25"/>
      <c r="E545" s="25"/>
      <c r="F545" s="25"/>
      <c r="G545" s="25"/>
      <c r="H545" s="33"/>
      <c r="I545" s="137"/>
      <c r="J545" s="137"/>
    </row>
    <row r="546" spans="1:10" s="24" customFormat="1" x14ac:dyDescent="0.25">
      <c r="A546" s="50" t="s">
        <v>291</v>
      </c>
      <c r="B546" s="25"/>
      <c r="C546" s="25"/>
      <c r="D546" s="25"/>
      <c r="E546" s="25"/>
      <c r="F546" s="25"/>
      <c r="G546" s="25"/>
      <c r="H546" s="33"/>
      <c r="I546" s="137"/>
      <c r="J546" s="137"/>
    </row>
    <row r="547" spans="1:10" s="24" customFormat="1" x14ac:dyDescent="0.25">
      <c r="A547" s="27">
        <v>632001</v>
      </c>
      <c r="B547" s="34" t="s">
        <v>105</v>
      </c>
      <c r="C547" s="86">
        <v>13751</v>
      </c>
      <c r="D547" s="25">
        <v>14483</v>
      </c>
      <c r="E547" s="25">
        <v>15000</v>
      </c>
      <c r="F547" s="25">
        <v>15000</v>
      </c>
      <c r="G547" s="25">
        <v>9300</v>
      </c>
      <c r="H547" s="33">
        <v>10000</v>
      </c>
      <c r="I547" s="137">
        <v>10000</v>
      </c>
      <c r="J547" s="137">
        <v>10000</v>
      </c>
    </row>
    <row r="548" spans="1:10" x14ac:dyDescent="0.25">
      <c r="A548" s="27">
        <v>635006</v>
      </c>
      <c r="B548" s="34" t="s">
        <v>292</v>
      </c>
      <c r="C548" s="86">
        <v>1790</v>
      </c>
      <c r="D548" s="25">
        <v>3013</v>
      </c>
      <c r="E548" s="25">
        <v>3000</v>
      </c>
      <c r="F548" s="25">
        <v>2000</v>
      </c>
      <c r="G548" s="25">
        <v>3300</v>
      </c>
      <c r="H548" s="33">
        <v>3300</v>
      </c>
      <c r="I548" s="137">
        <v>3300</v>
      </c>
      <c r="J548" s="137">
        <v>3300</v>
      </c>
    </row>
    <row r="549" spans="1:10" x14ac:dyDescent="0.25">
      <c r="A549" s="27">
        <v>637015</v>
      </c>
      <c r="B549" s="34" t="s">
        <v>293</v>
      </c>
      <c r="C549" s="86">
        <v>284</v>
      </c>
      <c r="D549" s="25">
        <v>284</v>
      </c>
      <c r="E549" s="25">
        <v>284</v>
      </c>
      <c r="F549" s="25">
        <v>284</v>
      </c>
      <c r="G549" s="25">
        <v>284</v>
      </c>
      <c r="H549" s="33">
        <v>284</v>
      </c>
      <c r="I549" s="137">
        <v>284</v>
      </c>
      <c r="J549" s="137">
        <v>284</v>
      </c>
    </row>
    <row r="550" spans="1:10" x14ac:dyDescent="0.25">
      <c r="A550" s="186">
        <v>717002</v>
      </c>
      <c r="B550" s="69" t="s">
        <v>414</v>
      </c>
      <c r="C550" s="216">
        <v>3605</v>
      </c>
      <c r="D550" s="62">
        <v>0</v>
      </c>
      <c r="E550" s="62">
        <v>0</v>
      </c>
      <c r="F550" s="62">
        <v>4500</v>
      </c>
      <c r="G550" s="62">
        <v>4500</v>
      </c>
      <c r="H550" s="62">
        <v>0</v>
      </c>
      <c r="I550" s="148"/>
      <c r="J550" s="148"/>
    </row>
    <row r="551" spans="1:10" x14ac:dyDescent="0.25">
      <c r="A551" s="43" t="s">
        <v>294</v>
      </c>
      <c r="B551" s="25"/>
      <c r="C551" s="82">
        <v>19431</v>
      </c>
      <c r="D551" s="28">
        <f t="shared" ref="D551:J551" si="47">SUM(D547:D550)</f>
        <v>17780</v>
      </c>
      <c r="E551" s="28">
        <f t="shared" si="47"/>
        <v>18284</v>
      </c>
      <c r="F551" s="28">
        <f t="shared" ref="F551:H551" si="48">SUM(F547:F550)</f>
        <v>21784</v>
      </c>
      <c r="G551" s="28">
        <f t="shared" si="48"/>
        <v>17384</v>
      </c>
      <c r="H551" s="191">
        <f t="shared" si="48"/>
        <v>13584</v>
      </c>
      <c r="I551" s="142">
        <f t="shared" si="47"/>
        <v>13584</v>
      </c>
      <c r="J551" s="142">
        <f t="shared" si="47"/>
        <v>13584</v>
      </c>
    </row>
    <row r="552" spans="1:10" x14ac:dyDescent="0.25">
      <c r="A552" s="50" t="s">
        <v>295</v>
      </c>
      <c r="B552" s="25"/>
      <c r="C552" s="16"/>
      <c r="D552" s="25"/>
      <c r="E552" s="25"/>
      <c r="F552" s="25"/>
      <c r="G552" s="25"/>
      <c r="H552" s="33"/>
      <c r="I552" s="137"/>
      <c r="J552" s="137"/>
    </row>
    <row r="553" spans="1:10" x14ac:dyDescent="0.25">
      <c r="A553" s="27">
        <v>633004</v>
      </c>
      <c r="B553" s="34" t="s">
        <v>266</v>
      </c>
      <c r="C553" s="86">
        <v>602</v>
      </c>
      <c r="D553" s="25">
        <v>260</v>
      </c>
      <c r="E553" s="25">
        <v>300</v>
      </c>
      <c r="F553" s="25">
        <v>900</v>
      </c>
      <c r="G553" s="25">
        <v>500</v>
      </c>
      <c r="H553" s="33">
        <v>500</v>
      </c>
      <c r="I553" s="137">
        <v>500</v>
      </c>
      <c r="J553" s="137">
        <v>500</v>
      </c>
    </row>
    <row r="554" spans="1:10" x14ac:dyDescent="0.25">
      <c r="A554" s="27">
        <v>633006</v>
      </c>
      <c r="B554" s="34" t="s">
        <v>183</v>
      </c>
      <c r="C554" s="86">
        <v>597</v>
      </c>
      <c r="D554" s="25">
        <v>1726</v>
      </c>
      <c r="E554" s="25">
        <v>1500</v>
      </c>
      <c r="F554" s="25">
        <v>1000</v>
      </c>
      <c r="G554" s="25">
        <v>2500</v>
      </c>
      <c r="H554" s="33">
        <v>2500</v>
      </c>
      <c r="I554" s="137">
        <v>2500</v>
      </c>
      <c r="J554" s="137">
        <v>2500</v>
      </c>
    </row>
    <row r="555" spans="1:10" x14ac:dyDescent="0.25">
      <c r="A555" s="27">
        <v>633010</v>
      </c>
      <c r="B555" s="34" t="s">
        <v>296</v>
      </c>
      <c r="C555" s="86">
        <v>50</v>
      </c>
      <c r="D555" s="25">
        <v>0</v>
      </c>
      <c r="E555" s="25">
        <v>200</v>
      </c>
      <c r="F555" s="25">
        <v>150</v>
      </c>
      <c r="G555" s="25">
        <v>0</v>
      </c>
      <c r="H555" s="33">
        <v>150</v>
      </c>
      <c r="I555" s="137">
        <v>150</v>
      </c>
      <c r="J555" s="137">
        <v>150</v>
      </c>
    </row>
    <row r="556" spans="1:10" x14ac:dyDescent="0.25">
      <c r="A556" s="27">
        <v>633011</v>
      </c>
      <c r="B556" s="34" t="s">
        <v>297</v>
      </c>
      <c r="C556" s="86">
        <v>43</v>
      </c>
      <c r="D556" s="25">
        <v>93</v>
      </c>
      <c r="E556" s="25">
        <v>50</v>
      </c>
      <c r="F556" s="25">
        <v>50</v>
      </c>
      <c r="G556" s="25">
        <v>50</v>
      </c>
      <c r="H556" s="33">
        <v>50</v>
      </c>
      <c r="I556" s="137">
        <v>50</v>
      </c>
      <c r="J556" s="137">
        <v>50</v>
      </c>
    </row>
    <row r="557" spans="1:10" x14ac:dyDescent="0.25">
      <c r="A557" s="27">
        <v>633015</v>
      </c>
      <c r="B557" s="34" t="s">
        <v>185</v>
      </c>
      <c r="C557" s="86">
        <v>264</v>
      </c>
      <c r="D557" s="25">
        <v>60</v>
      </c>
      <c r="E557" s="25">
        <v>200</v>
      </c>
      <c r="F557" s="25">
        <v>500</v>
      </c>
      <c r="G557" s="25">
        <v>500</v>
      </c>
      <c r="H557" s="33">
        <v>500</v>
      </c>
      <c r="I557" s="137">
        <v>500</v>
      </c>
      <c r="J557" s="137">
        <v>500</v>
      </c>
    </row>
    <row r="558" spans="1:10" x14ac:dyDescent="0.25">
      <c r="A558" s="27">
        <v>634001</v>
      </c>
      <c r="B558" s="34" t="s">
        <v>298</v>
      </c>
      <c r="C558" s="86">
        <v>68</v>
      </c>
      <c r="D558" s="25">
        <v>15</v>
      </c>
      <c r="E558" s="25">
        <v>100</v>
      </c>
      <c r="F558" s="25">
        <v>150</v>
      </c>
      <c r="G558" s="25">
        <v>150</v>
      </c>
      <c r="H558" s="33">
        <v>150</v>
      </c>
      <c r="I558" s="137">
        <v>150</v>
      </c>
      <c r="J558" s="137">
        <v>150</v>
      </c>
    </row>
    <row r="559" spans="1:10" x14ac:dyDescent="0.25">
      <c r="A559" s="27">
        <v>635004</v>
      </c>
      <c r="B559" s="34" t="s">
        <v>130</v>
      </c>
      <c r="C559" s="86">
        <v>160</v>
      </c>
      <c r="D559" s="25">
        <v>45</v>
      </c>
      <c r="E559" s="25">
        <v>200</v>
      </c>
      <c r="F559" s="25">
        <v>250</v>
      </c>
      <c r="G559" s="25">
        <v>310</v>
      </c>
      <c r="H559" s="33">
        <v>350</v>
      </c>
      <c r="I559" s="137">
        <v>350</v>
      </c>
      <c r="J559" s="137">
        <v>350</v>
      </c>
    </row>
    <row r="560" spans="1:10" x14ac:dyDescent="0.25">
      <c r="A560" s="30" t="s">
        <v>299</v>
      </c>
      <c r="B560" s="25"/>
      <c r="C560" s="82">
        <v>1784</v>
      </c>
      <c r="D560" s="28">
        <f t="shared" ref="D560:J560" si="49">SUM(D553:D559)</f>
        <v>2199</v>
      </c>
      <c r="E560" s="28">
        <f t="shared" si="49"/>
        <v>2550</v>
      </c>
      <c r="F560" s="28">
        <f t="shared" ref="F560:H560" si="50">SUM(F553:F559)</f>
        <v>3000</v>
      </c>
      <c r="G560" s="28">
        <f t="shared" si="50"/>
        <v>4010</v>
      </c>
      <c r="H560" s="191">
        <f t="shared" si="50"/>
        <v>4200</v>
      </c>
      <c r="I560" s="142">
        <f t="shared" si="49"/>
        <v>4200</v>
      </c>
      <c r="J560" s="142">
        <f t="shared" si="49"/>
        <v>4200</v>
      </c>
    </row>
    <row r="561" spans="1:10" s="24" customFormat="1" x14ac:dyDescent="0.25">
      <c r="A561" s="50" t="s">
        <v>300</v>
      </c>
      <c r="B561" s="25"/>
      <c r="C561" s="87"/>
      <c r="D561" s="25"/>
      <c r="E561" s="25"/>
      <c r="F561" s="25"/>
      <c r="G561" s="25"/>
      <c r="H561" s="33"/>
      <c r="I561" s="137"/>
      <c r="J561" s="137"/>
    </row>
    <row r="562" spans="1:10" x14ac:dyDescent="0.25">
      <c r="A562" s="25" t="s">
        <v>104</v>
      </c>
      <c r="B562" s="34" t="s">
        <v>105</v>
      </c>
      <c r="C562" s="86">
        <v>911</v>
      </c>
      <c r="D562" s="25">
        <v>577</v>
      </c>
      <c r="E562" s="25">
        <v>650</v>
      </c>
      <c r="F562" s="25">
        <v>800</v>
      </c>
      <c r="G562" s="25">
        <v>780</v>
      </c>
      <c r="H562" s="33">
        <v>800</v>
      </c>
      <c r="I562" s="137">
        <v>800</v>
      </c>
      <c r="J562" s="137">
        <v>800</v>
      </c>
    </row>
    <row r="563" spans="1:10" x14ac:dyDescent="0.25">
      <c r="A563" s="25" t="s">
        <v>106</v>
      </c>
      <c r="B563" s="34" t="s">
        <v>260</v>
      </c>
      <c r="C563" s="86">
        <v>1191</v>
      </c>
      <c r="D563" s="25">
        <v>275</v>
      </c>
      <c r="E563" s="25">
        <v>280</v>
      </c>
      <c r="F563" s="25">
        <v>1000</v>
      </c>
      <c r="G563" s="25">
        <v>560</v>
      </c>
      <c r="H563" s="33">
        <v>800</v>
      </c>
      <c r="I563" s="137">
        <v>800</v>
      </c>
      <c r="J563" s="137">
        <v>800</v>
      </c>
    </row>
    <row r="564" spans="1:10" x14ac:dyDescent="0.25">
      <c r="A564" s="27">
        <v>642001</v>
      </c>
      <c r="B564" s="34" t="s">
        <v>390</v>
      </c>
      <c r="C564" s="86">
        <v>12002</v>
      </c>
      <c r="D564" s="25">
        <v>8123</v>
      </c>
      <c r="E564" s="25">
        <v>8000</v>
      </c>
      <c r="F564" s="25">
        <v>10000</v>
      </c>
      <c r="G564" s="25">
        <v>10000</v>
      </c>
      <c r="H564" s="33">
        <v>10000</v>
      </c>
      <c r="I564" s="137">
        <v>10000</v>
      </c>
      <c r="J564" s="137">
        <v>10000</v>
      </c>
    </row>
    <row r="565" spans="1:10" x14ac:dyDescent="0.25">
      <c r="A565" s="30" t="s">
        <v>301</v>
      </c>
      <c r="B565" s="25"/>
      <c r="C565" s="82">
        <v>14104</v>
      </c>
      <c r="D565" s="28">
        <f t="shared" ref="D565:J565" si="51">SUM(D562:D564)</f>
        <v>8975</v>
      </c>
      <c r="E565" s="28">
        <f t="shared" si="51"/>
        <v>8930</v>
      </c>
      <c r="F565" s="28">
        <f t="shared" ref="F565:H565" si="52">SUM(F562:F564)</f>
        <v>11800</v>
      </c>
      <c r="G565" s="28">
        <f t="shared" si="52"/>
        <v>11340</v>
      </c>
      <c r="H565" s="191">
        <f t="shared" si="52"/>
        <v>11600</v>
      </c>
      <c r="I565" s="142">
        <f t="shared" si="51"/>
        <v>11600</v>
      </c>
      <c r="J565" s="142">
        <f t="shared" si="51"/>
        <v>11600</v>
      </c>
    </row>
    <row r="566" spans="1:10" x14ac:dyDescent="0.25">
      <c r="A566" s="50" t="s">
        <v>302</v>
      </c>
      <c r="B566" s="25"/>
      <c r="C566" s="87"/>
      <c r="D566" s="25"/>
      <c r="E566" s="25"/>
      <c r="F566" s="25"/>
      <c r="G566" s="25"/>
      <c r="H566" s="33"/>
      <c r="I566" s="137"/>
      <c r="J566" s="137"/>
    </row>
    <row r="567" spans="1:10" x14ac:dyDescent="0.25">
      <c r="A567" s="27">
        <v>637011</v>
      </c>
      <c r="B567" s="29" t="s">
        <v>303</v>
      </c>
      <c r="C567" s="87">
        <v>4250</v>
      </c>
      <c r="D567" s="25">
        <v>0</v>
      </c>
      <c r="E567" s="25">
        <v>0</v>
      </c>
      <c r="F567" s="25">
        <v>0</v>
      </c>
      <c r="G567" s="25">
        <v>0</v>
      </c>
      <c r="H567" s="33">
        <v>0</v>
      </c>
      <c r="I567" s="137">
        <v>0</v>
      </c>
      <c r="J567" s="137">
        <v>0</v>
      </c>
    </row>
    <row r="568" spans="1:10" x14ac:dyDescent="0.25">
      <c r="A568" s="27">
        <v>637011</v>
      </c>
      <c r="B568" s="29" t="s">
        <v>304</v>
      </c>
      <c r="C568" s="87">
        <v>500</v>
      </c>
      <c r="D568" s="25">
        <v>0</v>
      </c>
      <c r="E568" s="25">
        <v>0</v>
      </c>
      <c r="F568" s="25">
        <v>0</v>
      </c>
      <c r="G568" s="25">
        <v>0</v>
      </c>
      <c r="H568" s="33">
        <v>0</v>
      </c>
      <c r="I568" s="137">
        <v>0</v>
      </c>
      <c r="J568" s="137">
        <v>0</v>
      </c>
    </row>
    <row r="569" spans="1:10" x14ac:dyDescent="0.25">
      <c r="A569" s="27">
        <v>637011</v>
      </c>
      <c r="B569" s="29" t="s">
        <v>305</v>
      </c>
      <c r="C569" s="87">
        <v>6250</v>
      </c>
      <c r="D569" s="25">
        <v>4500</v>
      </c>
      <c r="E569" s="25">
        <v>0</v>
      </c>
      <c r="F569" s="25">
        <v>0</v>
      </c>
      <c r="G569" s="25">
        <v>0</v>
      </c>
      <c r="H569" s="33">
        <v>0</v>
      </c>
      <c r="I569" s="137">
        <v>0</v>
      </c>
      <c r="J569" s="137">
        <v>0</v>
      </c>
    </row>
    <row r="570" spans="1:10" x14ac:dyDescent="0.25">
      <c r="A570" s="27" t="s">
        <v>391</v>
      </c>
      <c r="B570" s="29" t="s">
        <v>392</v>
      </c>
      <c r="C570" s="87">
        <v>0</v>
      </c>
      <c r="D570" s="25">
        <v>2860</v>
      </c>
      <c r="E570" s="25">
        <v>2860</v>
      </c>
      <c r="F570" s="25">
        <v>5200</v>
      </c>
      <c r="G570" s="25">
        <v>4646</v>
      </c>
      <c r="H570" s="33">
        <v>5010</v>
      </c>
      <c r="I570" s="137">
        <v>5010</v>
      </c>
      <c r="J570" s="137">
        <v>5010</v>
      </c>
    </row>
    <row r="571" spans="1:10" x14ac:dyDescent="0.25">
      <c r="A571" s="27">
        <v>621</v>
      </c>
      <c r="B571" s="29" t="s">
        <v>393</v>
      </c>
      <c r="C571" s="87">
        <v>0</v>
      </c>
      <c r="D571" s="25">
        <v>296</v>
      </c>
      <c r="E571" s="25">
        <v>320</v>
      </c>
      <c r="F571" s="25">
        <v>580</v>
      </c>
      <c r="G571" s="25">
        <v>470</v>
      </c>
      <c r="H571" s="33">
        <v>511</v>
      </c>
      <c r="I571" s="137">
        <v>511</v>
      </c>
      <c r="J571" s="137">
        <v>511</v>
      </c>
    </row>
    <row r="572" spans="1:10" x14ac:dyDescent="0.25">
      <c r="A572" s="27">
        <v>625001</v>
      </c>
      <c r="B572" s="29" t="s">
        <v>394</v>
      </c>
      <c r="C572" s="87">
        <v>0</v>
      </c>
      <c r="D572" s="25">
        <v>41</v>
      </c>
      <c r="E572" s="25">
        <v>45</v>
      </c>
      <c r="F572" s="25">
        <v>80</v>
      </c>
      <c r="G572" s="25">
        <v>65</v>
      </c>
      <c r="H572" s="33">
        <v>72</v>
      </c>
      <c r="I572" s="137">
        <v>72</v>
      </c>
      <c r="J572" s="137">
        <v>72</v>
      </c>
    </row>
    <row r="573" spans="1:10" x14ac:dyDescent="0.25">
      <c r="A573" s="27">
        <v>625002</v>
      </c>
      <c r="B573" s="29" t="s">
        <v>395</v>
      </c>
      <c r="C573" s="87">
        <v>0</v>
      </c>
      <c r="D573" s="25">
        <v>414</v>
      </c>
      <c r="E573" s="25">
        <v>440</v>
      </c>
      <c r="F573" s="25">
        <v>800</v>
      </c>
      <c r="G573" s="25">
        <v>651</v>
      </c>
      <c r="H573" s="33">
        <v>716</v>
      </c>
      <c r="I573" s="137">
        <v>716</v>
      </c>
      <c r="J573" s="137">
        <v>716</v>
      </c>
    </row>
    <row r="574" spans="1:10" x14ac:dyDescent="0.25">
      <c r="A574" s="27">
        <v>625003</v>
      </c>
      <c r="B574" s="29" t="s">
        <v>396</v>
      </c>
      <c r="C574" s="87">
        <v>0</v>
      </c>
      <c r="D574" s="25">
        <v>24</v>
      </c>
      <c r="E574" s="25">
        <v>30</v>
      </c>
      <c r="F574" s="25">
        <v>50</v>
      </c>
      <c r="G574" s="25">
        <v>40</v>
      </c>
      <c r="H574" s="33">
        <v>41</v>
      </c>
      <c r="I574" s="137">
        <v>41</v>
      </c>
      <c r="J574" s="137">
        <v>41</v>
      </c>
    </row>
    <row r="575" spans="1:10" x14ac:dyDescent="0.25">
      <c r="A575" s="27">
        <v>625007</v>
      </c>
      <c r="B575" s="29" t="s">
        <v>397</v>
      </c>
      <c r="C575" s="87">
        <v>0</v>
      </c>
      <c r="D575" s="25">
        <v>141</v>
      </c>
      <c r="E575" s="25">
        <v>160</v>
      </c>
      <c r="F575" s="25">
        <v>280</v>
      </c>
      <c r="G575" s="25">
        <v>222</v>
      </c>
      <c r="H575" s="33">
        <v>243</v>
      </c>
      <c r="I575" s="137">
        <v>243</v>
      </c>
      <c r="J575" s="137">
        <v>243</v>
      </c>
    </row>
    <row r="576" spans="1:10" x14ac:dyDescent="0.25">
      <c r="A576" s="27">
        <v>632001</v>
      </c>
      <c r="B576" s="29" t="s">
        <v>398</v>
      </c>
      <c r="C576" s="87">
        <v>0</v>
      </c>
      <c r="D576" s="25">
        <v>0</v>
      </c>
      <c r="E576" s="25">
        <v>0</v>
      </c>
      <c r="F576" s="25">
        <v>3000</v>
      </c>
      <c r="G576" s="25">
        <v>1420</v>
      </c>
      <c r="H576" s="33">
        <v>1500</v>
      </c>
      <c r="I576" s="137">
        <v>1500</v>
      </c>
      <c r="J576" s="137">
        <v>1500</v>
      </c>
    </row>
    <row r="577" spans="1:10" x14ac:dyDescent="0.25">
      <c r="A577" s="27">
        <v>632002</v>
      </c>
      <c r="B577" s="29" t="s">
        <v>344</v>
      </c>
      <c r="C577" s="29">
        <v>0</v>
      </c>
      <c r="D577" s="25">
        <v>0</v>
      </c>
      <c r="E577" s="25">
        <v>0</v>
      </c>
      <c r="F577" s="25">
        <v>17600</v>
      </c>
      <c r="G577" s="25">
        <v>17600</v>
      </c>
      <c r="H577" s="33">
        <v>17600</v>
      </c>
      <c r="I577" s="137">
        <v>17600</v>
      </c>
      <c r="J577" s="137">
        <v>17600</v>
      </c>
    </row>
    <row r="578" spans="1:10" x14ac:dyDescent="0.25">
      <c r="A578" s="27">
        <v>633006</v>
      </c>
      <c r="B578" s="29" t="s">
        <v>399</v>
      </c>
      <c r="C578" s="29">
        <v>0</v>
      </c>
      <c r="D578" s="25">
        <v>1522</v>
      </c>
      <c r="E578" s="25">
        <v>2000</v>
      </c>
      <c r="F578" s="25">
        <v>2000</v>
      </c>
      <c r="G578" s="25">
        <v>500</v>
      </c>
      <c r="H578" s="33">
        <v>700</v>
      </c>
      <c r="I578" s="137">
        <v>700</v>
      </c>
      <c r="J578" s="137">
        <v>700</v>
      </c>
    </row>
    <row r="579" spans="1:10" x14ac:dyDescent="0.25">
      <c r="A579" s="27">
        <v>637011</v>
      </c>
      <c r="B579" s="29" t="s">
        <v>400</v>
      </c>
      <c r="C579" s="29">
        <v>0</v>
      </c>
      <c r="D579" s="25">
        <v>4500</v>
      </c>
      <c r="E579" s="25">
        <v>9000</v>
      </c>
      <c r="F579" s="25">
        <v>0</v>
      </c>
      <c r="G579" s="25">
        <v>0</v>
      </c>
      <c r="H579" s="33">
        <v>0</v>
      </c>
      <c r="I579" s="137">
        <v>0</v>
      </c>
      <c r="J579" s="137">
        <v>0</v>
      </c>
    </row>
    <row r="580" spans="1:10" x14ac:dyDescent="0.25">
      <c r="A580" s="27">
        <v>637004</v>
      </c>
      <c r="B580" s="29" t="s">
        <v>401</v>
      </c>
      <c r="C580" s="29">
        <v>0</v>
      </c>
      <c r="D580" s="25">
        <v>0</v>
      </c>
      <c r="E580" s="25">
        <v>0</v>
      </c>
      <c r="F580" s="25">
        <v>2000</v>
      </c>
      <c r="G580" s="25">
        <v>1000</v>
      </c>
      <c r="H580" s="33">
        <v>1000</v>
      </c>
      <c r="I580" s="137">
        <v>1000</v>
      </c>
      <c r="J580" s="137">
        <v>1000</v>
      </c>
    </row>
    <row r="581" spans="1:10" s="24" customFormat="1" x14ac:dyDescent="0.25">
      <c r="A581" s="27">
        <v>637015</v>
      </c>
      <c r="B581" s="29" t="s">
        <v>498</v>
      </c>
      <c r="C581" s="29">
        <v>0</v>
      </c>
      <c r="D581" s="25">
        <v>0</v>
      </c>
      <c r="E581" s="25"/>
      <c r="F581" s="25">
        <v>8800</v>
      </c>
      <c r="G581" s="25">
        <v>8800</v>
      </c>
      <c r="H581" s="33">
        <v>4400</v>
      </c>
      <c r="I581" s="137">
        <v>4400</v>
      </c>
      <c r="J581" s="137">
        <v>4400</v>
      </c>
    </row>
    <row r="582" spans="1:10" x14ac:dyDescent="0.25">
      <c r="A582" s="25"/>
      <c r="B582" s="30" t="s">
        <v>306</v>
      </c>
      <c r="C582" s="28">
        <v>11000</v>
      </c>
      <c r="D582" s="28">
        <f>SUM(D567:D581)</f>
        <v>14298</v>
      </c>
      <c r="E582" s="28">
        <f t="shared" ref="E582" si="53">SUM(E567:E580)</f>
        <v>14855</v>
      </c>
      <c r="F582" s="28">
        <f>SUM(F567:F581)</f>
        <v>40390</v>
      </c>
      <c r="G582" s="28">
        <f>SUM(G567:G581)</f>
        <v>35414</v>
      </c>
      <c r="H582" s="191">
        <f>SUM(H567:H581)</f>
        <v>31793</v>
      </c>
      <c r="I582" s="142">
        <f>SUM(I567:I581)</f>
        <v>31793</v>
      </c>
      <c r="J582" s="142">
        <f>SUM(J567:J581)</f>
        <v>31793</v>
      </c>
    </row>
    <row r="583" spans="1:10" s="24" customFormat="1" x14ac:dyDescent="0.25">
      <c r="A583" s="186">
        <v>717001</v>
      </c>
      <c r="B583" s="61" t="s">
        <v>307</v>
      </c>
      <c r="C583" s="96">
        <v>0</v>
      </c>
      <c r="D583" s="62">
        <v>0</v>
      </c>
      <c r="E583" s="62">
        <v>0</v>
      </c>
      <c r="F583" s="62">
        <v>0</v>
      </c>
      <c r="G583" s="62">
        <v>0</v>
      </c>
      <c r="H583" s="62">
        <v>0</v>
      </c>
      <c r="I583" s="148">
        <v>0</v>
      </c>
      <c r="J583" s="148"/>
    </row>
    <row r="584" spans="1:10" s="24" customFormat="1" x14ac:dyDescent="0.25">
      <c r="A584" s="186">
        <v>717001</v>
      </c>
      <c r="B584" s="61" t="s">
        <v>308</v>
      </c>
      <c r="C584" s="96">
        <v>1601926</v>
      </c>
      <c r="D584" s="62">
        <v>1768247</v>
      </c>
      <c r="E584" s="62">
        <v>1768247.24</v>
      </c>
      <c r="F584" s="62">
        <v>0</v>
      </c>
      <c r="G584" s="62">
        <v>0</v>
      </c>
      <c r="H584" s="62">
        <v>0</v>
      </c>
      <c r="I584" s="148">
        <v>0</v>
      </c>
      <c r="J584" s="148">
        <v>0</v>
      </c>
    </row>
    <row r="585" spans="1:10" s="24" customFormat="1" x14ac:dyDescent="0.25">
      <c r="A585" s="186">
        <v>717001</v>
      </c>
      <c r="B585" s="61" t="s">
        <v>309</v>
      </c>
      <c r="C585" s="96">
        <v>188462</v>
      </c>
      <c r="D585" s="62">
        <v>208029</v>
      </c>
      <c r="E585" s="62">
        <v>208029.1</v>
      </c>
      <c r="F585" s="62">
        <v>0</v>
      </c>
      <c r="G585" s="62">
        <v>0</v>
      </c>
      <c r="H585" s="62">
        <v>0</v>
      </c>
      <c r="I585" s="148">
        <v>0</v>
      </c>
      <c r="J585" s="148">
        <v>0</v>
      </c>
    </row>
    <row r="586" spans="1:10" s="24" customFormat="1" x14ac:dyDescent="0.25">
      <c r="A586" s="186">
        <v>717001</v>
      </c>
      <c r="B586" s="61" t="s">
        <v>310</v>
      </c>
      <c r="C586" s="96">
        <v>168677</v>
      </c>
      <c r="D586" s="62">
        <v>109534</v>
      </c>
      <c r="E586" s="62">
        <v>107714.09</v>
      </c>
      <c r="F586" s="62">
        <v>0</v>
      </c>
      <c r="G586" s="62">
        <v>0</v>
      </c>
      <c r="H586" s="62">
        <v>0</v>
      </c>
      <c r="I586" s="148">
        <v>0</v>
      </c>
      <c r="J586" s="148">
        <v>0</v>
      </c>
    </row>
    <row r="587" spans="1:10" s="24" customFormat="1" x14ac:dyDescent="0.25">
      <c r="A587" s="186">
        <v>717001</v>
      </c>
      <c r="B587" s="61" t="s">
        <v>402</v>
      </c>
      <c r="C587" s="96">
        <v>0</v>
      </c>
      <c r="D587" s="62">
        <v>0</v>
      </c>
      <c r="E587" s="62">
        <v>216000</v>
      </c>
      <c r="F587" s="62">
        <v>0</v>
      </c>
      <c r="G587" s="62">
        <v>0</v>
      </c>
      <c r="H587" s="62">
        <v>0</v>
      </c>
      <c r="I587" s="148">
        <v>0</v>
      </c>
      <c r="J587" s="148">
        <v>0</v>
      </c>
    </row>
    <row r="588" spans="1:10" s="24" customFormat="1" x14ac:dyDescent="0.25">
      <c r="A588" s="186" t="s">
        <v>403</v>
      </c>
      <c r="B588" s="61" t="s">
        <v>404</v>
      </c>
      <c r="C588" s="96">
        <v>0</v>
      </c>
      <c r="D588" s="62">
        <v>170835</v>
      </c>
      <c r="E588" s="62">
        <v>170834.79</v>
      </c>
      <c r="F588" s="62">
        <v>0</v>
      </c>
      <c r="G588" s="62">
        <v>0</v>
      </c>
      <c r="H588" s="62">
        <v>0</v>
      </c>
      <c r="I588" s="148">
        <v>0</v>
      </c>
      <c r="J588" s="148">
        <v>0</v>
      </c>
    </row>
    <row r="589" spans="1:10" s="24" customFormat="1" x14ac:dyDescent="0.25">
      <c r="A589" s="25"/>
      <c r="B589" s="30" t="s">
        <v>311</v>
      </c>
      <c r="C589" s="84">
        <v>1959065</v>
      </c>
      <c r="D589" s="28">
        <f t="shared" ref="D589:J589" si="54">SUM(D583:D588)</f>
        <v>2256645</v>
      </c>
      <c r="E589" s="28">
        <f t="shared" si="54"/>
        <v>2470825.2200000002</v>
      </c>
      <c r="F589" s="28">
        <f t="shared" ref="F589:H589" si="55">SUM(F583:F588)</f>
        <v>0</v>
      </c>
      <c r="G589" s="28">
        <f t="shared" si="55"/>
        <v>0</v>
      </c>
      <c r="H589" s="191">
        <f t="shared" si="55"/>
        <v>0</v>
      </c>
      <c r="I589" s="142">
        <f t="shared" si="54"/>
        <v>0</v>
      </c>
      <c r="J589" s="142">
        <f t="shared" si="54"/>
        <v>0</v>
      </c>
    </row>
    <row r="590" spans="1:10" s="24" customFormat="1" x14ac:dyDescent="0.25">
      <c r="A590" s="30" t="s">
        <v>312</v>
      </c>
      <c r="B590" s="25"/>
      <c r="C590" s="28">
        <v>1970065</v>
      </c>
      <c r="D590" s="28">
        <f t="shared" ref="D590:J590" si="56">SUM(D582+D589)</f>
        <v>2270943</v>
      </c>
      <c r="E590" s="28">
        <f t="shared" si="56"/>
        <v>2485680.2200000002</v>
      </c>
      <c r="F590" s="28">
        <f t="shared" si="56"/>
        <v>40390</v>
      </c>
      <c r="G590" s="28">
        <f t="shared" si="56"/>
        <v>35414</v>
      </c>
      <c r="H590" s="191">
        <f t="shared" si="56"/>
        <v>31793</v>
      </c>
      <c r="I590" s="142">
        <f t="shared" si="56"/>
        <v>31793</v>
      </c>
      <c r="J590" s="142">
        <f t="shared" si="56"/>
        <v>31793</v>
      </c>
    </row>
    <row r="591" spans="1:10" s="24" customFormat="1" x14ac:dyDescent="0.25">
      <c r="A591" s="50" t="s">
        <v>313</v>
      </c>
      <c r="B591" s="25"/>
      <c r="C591" s="25"/>
      <c r="D591" s="25"/>
      <c r="E591" s="25"/>
      <c r="F591" s="25"/>
      <c r="G591" s="25"/>
      <c r="H591" s="33"/>
      <c r="I591" s="137"/>
      <c r="J591" s="137"/>
    </row>
    <row r="592" spans="1:10" s="24" customFormat="1" x14ac:dyDescent="0.25">
      <c r="A592" s="186">
        <v>717001</v>
      </c>
      <c r="B592" s="61" t="s">
        <v>314</v>
      </c>
      <c r="C592" s="91">
        <v>15768</v>
      </c>
      <c r="D592" s="62">
        <v>6758</v>
      </c>
      <c r="E592" s="62">
        <v>6758</v>
      </c>
      <c r="F592" s="62">
        <v>0</v>
      </c>
      <c r="G592" s="62">
        <v>0</v>
      </c>
      <c r="H592" s="62">
        <v>0</v>
      </c>
      <c r="I592" s="148">
        <v>0</v>
      </c>
      <c r="J592" s="148">
        <v>0</v>
      </c>
    </row>
    <row r="593" spans="1:10" s="24" customFormat="1" x14ac:dyDescent="0.25">
      <c r="A593" s="30" t="s">
        <v>315</v>
      </c>
      <c r="B593" s="25"/>
      <c r="C593" s="28">
        <v>15768</v>
      </c>
      <c r="D593" s="28">
        <f t="shared" ref="D593:J593" si="57">SUM(D592)</f>
        <v>6758</v>
      </c>
      <c r="E593" s="28">
        <f t="shared" si="57"/>
        <v>6758</v>
      </c>
      <c r="F593" s="28">
        <f t="shared" si="57"/>
        <v>0</v>
      </c>
      <c r="G593" s="28">
        <f t="shared" si="57"/>
        <v>0</v>
      </c>
      <c r="H593" s="191">
        <f t="shared" si="57"/>
        <v>0</v>
      </c>
      <c r="I593" s="142">
        <f t="shared" si="57"/>
        <v>0</v>
      </c>
      <c r="J593" s="142">
        <f t="shared" si="57"/>
        <v>0</v>
      </c>
    </row>
    <row r="594" spans="1:10" x14ac:dyDescent="0.25">
      <c r="A594" s="72" t="s">
        <v>316</v>
      </c>
      <c r="B594" s="32"/>
      <c r="C594" s="28">
        <v>2021152</v>
      </c>
      <c r="D594" s="28">
        <f t="shared" ref="D594:J594" si="58">SUM(D551+D560+D565+D590+D593)</f>
        <v>2306655</v>
      </c>
      <c r="E594" s="28">
        <f t="shared" si="58"/>
        <v>2522202.2200000002</v>
      </c>
      <c r="F594" s="28">
        <f t="shared" si="58"/>
        <v>76974</v>
      </c>
      <c r="G594" s="28">
        <f t="shared" si="58"/>
        <v>68148</v>
      </c>
      <c r="H594" s="191">
        <f t="shared" si="58"/>
        <v>61177</v>
      </c>
      <c r="I594" s="142">
        <f t="shared" si="58"/>
        <v>61177</v>
      </c>
      <c r="J594" s="142">
        <f t="shared" si="58"/>
        <v>61177</v>
      </c>
    </row>
    <row r="595" spans="1:10" x14ac:dyDescent="0.25">
      <c r="A595" s="52" t="s">
        <v>317</v>
      </c>
      <c r="B595" s="25"/>
      <c r="C595" s="16"/>
      <c r="D595" s="25"/>
      <c r="E595" s="25"/>
      <c r="F595" s="25"/>
      <c r="G595" s="25"/>
      <c r="H595" s="33"/>
      <c r="I595" s="137"/>
      <c r="J595" s="137"/>
    </row>
    <row r="596" spans="1:10" x14ac:dyDescent="0.25">
      <c r="A596" s="25" t="s">
        <v>104</v>
      </c>
      <c r="B596" s="29" t="s">
        <v>318</v>
      </c>
      <c r="C596" s="16">
        <v>477</v>
      </c>
      <c r="D596" s="25">
        <v>552</v>
      </c>
      <c r="E596" s="25">
        <v>600</v>
      </c>
      <c r="F596" s="25">
        <v>600</v>
      </c>
      <c r="G596" s="25">
        <v>365</v>
      </c>
      <c r="H596" s="33">
        <v>400</v>
      </c>
      <c r="I596" s="137">
        <v>400</v>
      </c>
      <c r="J596" s="137">
        <v>400</v>
      </c>
    </row>
    <row r="597" spans="1:10" x14ac:dyDescent="0.25">
      <c r="A597" s="27">
        <v>635006</v>
      </c>
      <c r="B597" s="29" t="s">
        <v>319</v>
      </c>
      <c r="C597" s="16">
        <v>14</v>
      </c>
      <c r="D597" s="25">
        <v>124</v>
      </c>
      <c r="E597" s="25">
        <v>500</v>
      </c>
      <c r="F597" s="25">
        <v>900</v>
      </c>
      <c r="G597" s="25">
        <v>900</v>
      </c>
      <c r="H597" s="33">
        <v>1000</v>
      </c>
      <c r="I597" s="137">
        <v>1000</v>
      </c>
      <c r="J597" s="137">
        <v>1000</v>
      </c>
    </row>
    <row r="598" spans="1:10" x14ac:dyDescent="0.25">
      <c r="A598" s="25"/>
      <c r="B598" s="58" t="s">
        <v>306</v>
      </c>
      <c r="C598" s="16">
        <v>491</v>
      </c>
      <c r="D598" s="25">
        <f>SUM(D596:D597)</f>
        <v>676</v>
      </c>
      <c r="E598" s="25">
        <f>SUM(E596:E597)</f>
        <v>1100</v>
      </c>
      <c r="F598" s="25">
        <v>1500</v>
      </c>
      <c r="G598" s="25">
        <f>SUM(G596:G597)</f>
        <v>1265</v>
      </c>
      <c r="H598" s="33">
        <f>SUM(H596:H597)</f>
        <v>1400</v>
      </c>
      <c r="I598" s="137">
        <f>SUM(I596:I597)</f>
        <v>1400</v>
      </c>
      <c r="J598" s="137">
        <f>SUM(J596:J597)</f>
        <v>1400</v>
      </c>
    </row>
    <row r="599" spans="1:10" s="24" customFormat="1" x14ac:dyDescent="0.25">
      <c r="A599" s="186">
        <v>711001</v>
      </c>
      <c r="B599" s="61" t="s">
        <v>425</v>
      </c>
      <c r="C599" s="91">
        <v>0</v>
      </c>
      <c r="D599" s="91">
        <v>0</v>
      </c>
      <c r="E599" s="91">
        <v>0</v>
      </c>
      <c r="F599" s="91">
        <v>0</v>
      </c>
      <c r="G599" s="91">
        <v>0</v>
      </c>
      <c r="H599" s="91">
        <v>0</v>
      </c>
      <c r="I599" s="148">
        <v>0</v>
      </c>
      <c r="J599" s="148">
        <v>0</v>
      </c>
    </row>
    <row r="600" spans="1:10" s="24" customFormat="1" x14ac:dyDescent="0.25">
      <c r="A600" s="186" t="s">
        <v>403</v>
      </c>
      <c r="B600" s="61" t="s">
        <v>427</v>
      </c>
      <c r="C600" s="91">
        <v>0</v>
      </c>
      <c r="D600" s="91">
        <v>0</v>
      </c>
      <c r="E600" s="91">
        <v>0</v>
      </c>
      <c r="F600" s="91">
        <v>0</v>
      </c>
      <c r="G600" s="91">
        <v>0</v>
      </c>
      <c r="H600" s="91">
        <v>0</v>
      </c>
      <c r="I600" s="148">
        <v>0</v>
      </c>
      <c r="J600" s="148">
        <v>0</v>
      </c>
    </row>
    <row r="601" spans="1:10" x14ac:dyDescent="0.25">
      <c r="A601" s="186" t="s">
        <v>403</v>
      </c>
      <c r="B601" s="61" t="s">
        <v>428</v>
      </c>
      <c r="C601" s="91">
        <v>0</v>
      </c>
      <c r="D601" s="91">
        <v>0</v>
      </c>
      <c r="E601" s="91">
        <v>0</v>
      </c>
      <c r="F601" s="91">
        <v>0</v>
      </c>
      <c r="G601" s="91">
        <v>0</v>
      </c>
      <c r="H601" s="91">
        <v>0</v>
      </c>
      <c r="I601" s="148">
        <v>0</v>
      </c>
      <c r="J601" s="148">
        <v>0</v>
      </c>
    </row>
    <row r="602" spans="1:10" x14ac:dyDescent="0.25">
      <c r="A602" s="91" t="s">
        <v>403</v>
      </c>
      <c r="B602" s="61" t="s">
        <v>424</v>
      </c>
      <c r="C602" s="91">
        <v>0</v>
      </c>
      <c r="D602" s="91">
        <v>0</v>
      </c>
      <c r="E602" s="91">
        <v>0</v>
      </c>
      <c r="F602" s="91">
        <v>0</v>
      </c>
      <c r="G602" s="91">
        <v>0</v>
      </c>
      <c r="H602" s="91">
        <v>0</v>
      </c>
      <c r="I602" s="148">
        <v>0</v>
      </c>
      <c r="J602" s="148">
        <v>0</v>
      </c>
    </row>
    <row r="603" spans="1:10" x14ac:dyDescent="0.25">
      <c r="A603" s="215">
        <v>716</v>
      </c>
      <c r="B603" s="61" t="s">
        <v>426</v>
      </c>
      <c r="C603" s="91">
        <v>0</v>
      </c>
      <c r="D603" s="91">
        <v>0</v>
      </c>
      <c r="E603" s="91">
        <v>0</v>
      </c>
      <c r="F603" s="91">
        <v>0</v>
      </c>
      <c r="G603" s="91">
        <v>0</v>
      </c>
      <c r="H603" s="91">
        <v>0</v>
      </c>
      <c r="I603" s="148">
        <v>0</v>
      </c>
      <c r="J603" s="148">
        <v>0</v>
      </c>
    </row>
    <row r="604" spans="1:10" x14ac:dyDescent="0.25">
      <c r="A604" s="186">
        <v>717001</v>
      </c>
      <c r="B604" s="61" t="s">
        <v>320</v>
      </c>
      <c r="C604" s="91">
        <v>0</v>
      </c>
      <c r="D604" s="62">
        <v>0</v>
      </c>
      <c r="E604" s="62">
        <v>0</v>
      </c>
      <c r="F604" s="62">
        <v>0</v>
      </c>
      <c r="G604" s="62">
        <v>0</v>
      </c>
      <c r="H604" s="62">
        <v>0</v>
      </c>
      <c r="I604" s="148">
        <v>0</v>
      </c>
      <c r="J604" s="148">
        <v>0</v>
      </c>
    </row>
    <row r="605" spans="1:10" x14ac:dyDescent="0.25">
      <c r="A605" s="25"/>
      <c r="B605" s="58" t="s">
        <v>311</v>
      </c>
      <c r="C605" s="16">
        <v>0</v>
      </c>
      <c r="D605" s="25">
        <f>SUM(D599:D604)</f>
        <v>0</v>
      </c>
      <c r="E605" s="25">
        <f t="shared" ref="E605" si="59">SUM(E604)</f>
        <v>0</v>
      </c>
      <c r="F605" s="25">
        <f t="shared" ref="F605:J605" si="60">SUM(F599:F604)</f>
        <v>0</v>
      </c>
      <c r="G605" s="25">
        <f t="shared" si="60"/>
        <v>0</v>
      </c>
      <c r="H605" s="33">
        <f t="shared" si="60"/>
        <v>0</v>
      </c>
      <c r="I605" s="137">
        <f t="shared" si="60"/>
        <v>0</v>
      </c>
      <c r="J605" s="137">
        <f t="shared" si="60"/>
        <v>0</v>
      </c>
    </row>
    <row r="606" spans="1:10" x14ac:dyDescent="0.25">
      <c r="A606" s="28" t="s">
        <v>321</v>
      </c>
      <c r="B606" s="28"/>
      <c r="C606" s="28">
        <v>491</v>
      </c>
      <c r="D606" s="28">
        <f t="shared" ref="D606:J606" si="61">SUM(D598+D605)</f>
        <v>676</v>
      </c>
      <c r="E606" s="28">
        <f t="shared" si="61"/>
        <v>1100</v>
      </c>
      <c r="F606" s="28">
        <f t="shared" ref="F606:H606" si="62">SUM(F598+F605)</f>
        <v>1500</v>
      </c>
      <c r="G606" s="28">
        <f t="shared" si="62"/>
        <v>1265</v>
      </c>
      <c r="H606" s="191">
        <f t="shared" si="62"/>
        <v>1400</v>
      </c>
      <c r="I606" s="142">
        <f t="shared" si="61"/>
        <v>1400</v>
      </c>
      <c r="J606" s="142">
        <f t="shared" si="61"/>
        <v>1400</v>
      </c>
    </row>
    <row r="607" spans="1:10" x14ac:dyDescent="0.25">
      <c r="A607" s="63" t="s">
        <v>322</v>
      </c>
      <c r="B607" s="63"/>
      <c r="C607" s="63">
        <v>2322134</v>
      </c>
      <c r="D607" s="63">
        <f>SUM(D261+D269+D270+D271+D272+D273+D296+D298+D308+D421+D589+D593+D605)</f>
        <v>2623988</v>
      </c>
      <c r="E607" s="63">
        <f>SUM(E261+E269+E270+E271+E272+E273+E296+E298+E308+E421+E589+E593+E605)</f>
        <v>2870172.22</v>
      </c>
      <c r="F607" s="63">
        <f>SUM(F261+F269+F270+F271+F272+F273+F296+F297+F298+F307+F308+F421+F589+F593+F605)</f>
        <v>200667</v>
      </c>
      <c r="G607" s="63">
        <f>SUM(G261+G269+G270+G271+G272+G273+G296+G297+G298+G307+G308+G421+G550+G589+G593+G605)</f>
        <v>61700</v>
      </c>
      <c r="H607" s="63">
        <f>SUM(H157+H261+H269+H270+H271+H272+H273+H296+H297+H298+H307+H308+H360+H421+H550+H589+H593+H605)</f>
        <v>168767</v>
      </c>
      <c r="I607" s="149">
        <f>SUM(I261+I269+I270+I271+I272+I273+I296+I297+I298+I307+I308+I421+I550+I589+I593+I605)</f>
        <v>0</v>
      </c>
      <c r="J607" s="149">
        <f>SUM(J261+J269+J270+J271+J272+J273+J296+J297+J298+J307+J308+J421+J550+J589+J593+J605)</f>
        <v>0</v>
      </c>
    </row>
    <row r="608" spans="1:10" s="24" customFormat="1" x14ac:dyDescent="0.25">
      <c r="A608" s="173" t="s">
        <v>323</v>
      </c>
      <c r="B608" s="173"/>
      <c r="C608" s="173">
        <v>93204</v>
      </c>
      <c r="D608" s="173">
        <v>93000</v>
      </c>
      <c r="E608" s="173">
        <v>278235</v>
      </c>
      <c r="F608" s="174">
        <v>114600</v>
      </c>
      <c r="G608" s="174">
        <v>114600</v>
      </c>
      <c r="H608" s="174">
        <v>114600</v>
      </c>
      <c r="I608" s="175">
        <v>114600</v>
      </c>
      <c r="J608" s="175">
        <v>114600</v>
      </c>
    </row>
    <row r="609" spans="1:10" s="24" customFormat="1" ht="15.75" x14ac:dyDescent="0.25">
      <c r="A609" s="188" t="s">
        <v>324</v>
      </c>
      <c r="B609" s="213"/>
      <c r="C609" s="101">
        <v>2852196</v>
      </c>
      <c r="D609" s="101">
        <f>SUM( D195+D247+D263+D301+D309+D495+D501+D544+D594+D606)</f>
        <v>3406294</v>
      </c>
      <c r="E609" s="101">
        <f>SUM(E195+E247+E263+E301+E309+E495+E501+E544+E594+E606)</f>
        <v>3671087.75</v>
      </c>
      <c r="F609" s="101">
        <f>SUM(F104,F607,F608)</f>
        <v>1452273.4</v>
      </c>
      <c r="G609" s="101">
        <f>SUM(G104,G607,G608)</f>
        <v>1237164.71</v>
      </c>
      <c r="H609" s="101">
        <f>SUM(H104,H607,H608)</f>
        <v>1423666</v>
      </c>
      <c r="I609" s="218">
        <f>SUM(I104,I607,I608)</f>
        <v>1251440</v>
      </c>
      <c r="J609" s="214">
        <f>SUM(J104,J607,J608)</f>
        <v>1251440</v>
      </c>
    </row>
    <row r="610" spans="1:10" s="24" customFormat="1" x14ac:dyDescent="0.25">
      <c r="A610" s="25"/>
      <c r="B610" s="25" t="s">
        <v>325</v>
      </c>
      <c r="C610" s="16">
        <v>276925</v>
      </c>
      <c r="D610" s="25">
        <v>287326</v>
      </c>
      <c r="E610" s="25">
        <v>280518</v>
      </c>
      <c r="F610" s="73"/>
      <c r="G610" s="73"/>
      <c r="H610" s="73"/>
      <c r="I610" s="144"/>
      <c r="J610" s="144"/>
    </row>
    <row r="611" spans="1:10" s="24" customFormat="1" x14ac:dyDescent="0.25">
      <c r="A611" s="25"/>
      <c r="B611" s="25" t="s">
        <v>326</v>
      </c>
      <c r="C611" s="16">
        <v>160656</v>
      </c>
      <c r="D611" s="25">
        <v>156430</v>
      </c>
      <c r="E611" s="25">
        <v>153450</v>
      </c>
      <c r="F611" s="73"/>
      <c r="G611" s="73"/>
      <c r="H611" s="73"/>
      <c r="I611" s="144"/>
      <c r="J611" s="144"/>
    </row>
    <row r="612" spans="1:10" s="24" customFormat="1" ht="18.75" x14ac:dyDescent="0.3">
      <c r="A612" s="47" t="s">
        <v>85</v>
      </c>
      <c r="B612" s="60" t="s">
        <v>327</v>
      </c>
      <c r="C612" s="59">
        <v>3289776</v>
      </c>
      <c r="D612" s="21">
        <f t="shared" ref="D612:E612" si="63">SUM( D609+D610+D611)</f>
        <v>3850050</v>
      </c>
      <c r="E612" s="21">
        <f t="shared" si="63"/>
        <v>4105055.75</v>
      </c>
      <c r="F612" s="129"/>
      <c r="G612" s="129"/>
      <c r="H612" s="129"/>
      <c r="I612" s="145"/>
      <c r="J612" s="145"/>
    </row>
    <row r="614" spans="1:10" x14ac:dyDescent="0.25">
      <c r="B614" s="24" t="s">
        <v>408</v>
      </c>
    </row>
    <row r="616" spans="1:10" x14ac:dyDescent="0.25">
      <c r="B616" s="25" t="s">
        <v>409</v>
      </c>
      <c r="C616" s="25">
        <v>93634</v>
      </c>
      <c r="D616" s="25">
        <v>90590</v>
      </c>
      <c r="E616" s="25">
        <v>87610</v>
      </c>
      <c r="F616" s="73"/>
      <c r="G616" s="73"/>
      <c r="H616" s="73"/>
      <c r="I616" s="144"/>
      <c r="J616" s="144"/>
    </row>
    <row r="617" spans="1:10" x14ac:dyDescent="0.25">
      <c r="B617" s="33" t="s">
        <v>410</v>
      </c>
      <c r="C617" s="33">
        <v>49875</v>
      </c>
      <c r="D617" s="25">
        <v>44929</v>
      </c>
      <c r="E617" s="25">
        <v>44930</v>
      </c>
      <c r="F617" s="73"/>
      <c r="G617" s="73"/>
      <c r="H617" s="73"/>
      <c r="I617" s="144"/>
      <c r="J617" s="144"/>
    </row>
    <row r="618" spans="1:10" x14ac:dyDescent="0.25">
      <c r="B618" s="33" t="s">
        <v>411</v>
      </c>
      <c r="C618" s="33">
        <v>17147</v>
      </c>
      <c r="D618" s="25">
        <v>20911</v>
      </c>
      <c r="E618" s="25">
        <v>20910</v>
      </c>
      <c r="F618" s="73"/>
      <c r="G618" s="73"/>
      <c r="H618" s="73"/>
      <c r="I618" s="144"/>
      <c r="J618" s="144"/>
    </row>
    <row r="619" spans="1:10" x14ac:dyDescent="0.25">
      <c r="B619" s="25"/>
      <c r="C619" s="25"/>
      <c r="D619" s="25"/>
      <c r="E619" s="25"/>
      <c r="F619" s="73"/>
      <c r="G619" s="73"/>
      <c r="H619" s="73"/>
      <c r="I619" s="144"/>
      <c r="J619" s="144"/>
    </row>
    <row r="620" spans="1:10" x14ac:dyDescent="0.25">
      <c r="B620" s="28" t="s">
        <v>412</v>
      </c>
      <c r="C620" s="28">
        <v>160656</v>
      </c>
      <c r="D620" s="28">
        <v>156430</v>
      </c>
      <c r="E620" s="28">
        <v>153450</v>
      </c>
      <c r="F620" s="130"/>
      <c r="G620" s="130"/>
      <c r="H620" s="130"/>
      <c r="I620" s="150"/>
      <c r="J620" s="150"/>
    </row>
  </sheetData>
  <pageMargins left="0.7" right="0.7" top="0.75" bottom="0.75" header="0.3" footer="0.3"/>
  <pageSetup paperSize="9" orientation="landscape" r:id="rId1"/>
  <ignoredErrors>
    <ignoredError sqref="H15:J15 H73:J73 F68 D15 D416 F416:J416 D73:E73 F605 F73:G73" formulaRange="1"/>
    <ignoredError sqref="E301 F607 H423 H6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7"/>
  <sheetViews>
    <sheetView workbookViewId="0">
      <selection activeCell="B6" sqref="B6:B8"/>
    </sheetView>
  </sheetViews>
  <sheetFormatPr defaultRowHeight="15" x14ac:dyDescent="0.25"/>
  <sheetData>
    <row r="6" spans="2:2" x14ac:dyDescent="0.25">
      <c r="B6" s="25"/>
    </row>
    <row r="7" spans="2:2" x14ac:dyDescent="0.25">
      <c r="B7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Zeleneč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Edita</cp:lastModifiedBy>
  <cp:lastPrinted>2013-12-12T08:02:15Z</cp:lastPrinted>
  <dcterms:created xsi:type="dcterms:W3CDTF">2011-11-28T10:01:30Z</dcterms:created>
  <dcterms:modified xsi:type="dcterms:W3CDTF">2016-03-29T18:45:30Z</dcterms:modified>
</cp:coreProperties>
</file>